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Summary" sheetId="2" state="visible" r:id="rId2"/>
    <sheet xmlns:r="http://schemas.openxmlformats.org/officeDocument/2006/relationships" name="Assumptions" sheetId="3" state="visible" r:id="rId3"/>
    <sheet xmlns:r="http://schemas.openxmlformats.org/officeDocument/2006/relationships" name="Acquisition &amp; Closing" sheetId="4" state="visible" r:id="rId4"/>
    <sheet xmlns:r="http://schemas.openxmlformats.org/officeDocument/2006/relationships" name="Hard Costs" sheetId="5" state="visible" r:id="rId5"/>
    <sheet xmlns:r="http://schemas.openxmlformats.org/officeDocument/2006/relationships" name="Soft Costs" sheetId="6" state="visible" r:id="rId6"/>
    <sheet xmlns:r="http://schemas.openxmlformats.org/officeDocument/2006/relationships" name="Contingency" sheetId="7" state="visible" r:id="rId7"/>
    <sheet xmlns:r="http://schemas.openxmlformats.org/officeDocument/2006/relationships" name="Financing &amp; Holding" sheetId="8" state="visible" r:id="rId8"/>
    <sheet xmlns:r="http://schemas.openxmlformats.org/officeDocument/2006/relationships" name="Returns &amp; Investor" sheetId="9" state="visible" r:id="rId9"/>
    <sheet xmlns:r="http://schemas.openxmlformats.org/officeDocument/2006/relationships" name="Risk &amp; Sensitivity" sheetId="10" state="visible" r:id="rId10"/>
    <sheet xmlns:r="http://schemas.openxmlformats.org/officeDocument/2006/relationships" name="Document Register" sheetId="11" state="visible" r:id="rId11"/>
    <sheet xmlns:r="http://schemas.openxmlformats.org/officeDocument/2006/relationships" name="Advisory Log" sheetId="12" state="visible" r:id="rId12"/>
    <sheet xmlns:r="http://schemas.openxmlformats.org/officeDocument/2006/relationships" name="Sources &amp; Method" sheetId="13" state="visible" r:id="rId13"/>
  </sheets>
  <definedNames/>
  <calcPr calcId="124519" fullCalcOnLoad="1"/>
</workbook>
</file>

<file path=xl/styles.xml><?xml version="1.0" encoding="utf-8"?>
<styleSheet xmlns="http://schemas.openxmlformats.org/spreadsheetml/2006/main">
  <numFmts count="5">
    <numFmt numFmtId="164" formatCode="$#,##0;($#,##0)"/>
    <numFmt numFmtId="165" formatCode="0.0%"/>
    <numFmt numFmtId="166" formatCode="0.00&quot;x&quot;"/>
    <numFmt numFmtId="167" formatCode="0.0&quot; yr&quot;"/>
    <numFmt numFmtId="168" formatCode="$#,##0.00;($#,##0.00)"/>
  </numFmts>
  <fonts count="18">
    <font>
      <name val="Calibri"/>
      <family val="2"/>
      <color theme="1"/>
      <sz val="11"/>
      <scheme val="minor"/>
    </font>
    <font>
      <name val="Montserrat"/>
      <color rgb="008C8C8C"/>
      <sz val="9.5"/>
    </font>
    <font>
      <name val="Montserrat"/>
      <color rgb="003D3D3D"/>
      <sz val="22"/>
    </font>
    <font>
      <name val="Montserrat"/>
      <color rgb="003D3D3D"/>
      <sz val="13"/>
    </font>
    <font>
      <name val="Lato"/>
      <i val="1"/>
      <color rgb="008C8C8C"/>
      <sz val="11"/>
    </font>
    <font>
      <name val="Lato"/>
      <color rgb="003D3D3D"/>
      <sz val="10"/>
    </font>
    <font>
      <name val="Montserrat"/>
      <color rgb="00FFFFFF"/>
      <sz val="11"/>
    </font>
    <font>
      <name val="Montserrat"/>
      <color rgb="003D3D3D"/>
      <sz val="10"/>
    </font>
    <font>
      <name val="Montserrat"/>
      <color rgb="003D3D3D"/>
      <sz val="11"/>
    </font>
    <font>
      <name val="Lato"/>
      <color rgb="008C8C8C"/>
      <sz val="9"/>
    </font>
    <font>
      <name val="Lato"/>
      <i val="1"/>
      <color rgb="008C8C8C"/>
      <sz val="8.5"/>
    </font>
    <font>
      <name val="Montserrat"/>
      <color rgb="003D3D3D"/>
      <sz val="16"/>
    </font>
    <font>
      <name val="Lato"/>
      <i val="1"/>
      <color rgb="008C8C8C"/>
      <sz val="10"/>
    </font>
    <font>
      <name val="Montserrat"/>
      <color rgb="003D3D3D"/>
      <sz val="9"/>
    </font>
    <font>
      <name val="Lato"/>
      <i val="1"/>
      <color rgb="008C8C8C"/>
      <sz val="9"/>
    </font>
    <font>
      <name val="Lato"/>
      <i val="1"/>
      <color rgb="008C8C8C"/>
      <sz val="9.5"/>
    </font>
    <font>
      <name val="Montserrat"/>
      <color rgb="003D3D3D"/>
      <sz val="9.5"/>
    </font>
    <font>
      <name val="Lato"/>
      <color rgb="003D3D3D"/>
      <sz val="9.5"/>
    </font>
  </fonts>
  <fills count="5">
    <fill>
      <patternFill/>
    </fill>
    <fill>
      <patternFill patternType="gray125"/>
    </fill>
    <fill>
      <patternFill patternType="solid">
        <fgColor rgb="003D3D3D"/>
      </patternFill>
    </fill>
    <fill>
      <patternFill patternType="solid">
        <fgColor rgb="00C4C4C4"/>
      </patternFill>
    </fill>
    <fill>
      <patternFill patternType="solid">
        <fgColor rgb="00EDEDED"/>
      </patternFill>
    </fill>
  </fills>
  <borders count="3">
    <border>
      <left/>
      <right/>
      <top/>
      <bottom/>
      <diagonal/>
    </border>
    <border>
      <bottom style="medium">
        <color rgb="003D3D3D"/>
      </bottom>
    </border>
    <border>
      <bottom style="thin">
        <color rgb="008C8C8C"/>
      </bottom>
    </border>
  </borders>
  <cellStyleXfs count="1">
    <xf numFmtId="0" fontId="0" fillId="0" borderId="0"/>
  </cellStyleXfs>
  <cellXfs count="60">
    <xf numFmtId="0" fontId="0" fillId="0" borderId="0" pivotButton="0" quotePrefix="0" xfId="0"/>
    <xf numFmtId="0" fontId="1" fillId="0" borderId="0" applyAlignment="1" pivotButton="0" quotePrefix="0" xfId="0">
      <alignment horizontal="left" vertical="center"/>
    </xf>
    <xf numFmtId="0" fontId="0" fillId="0" borderId="1" pivotButton="0" quotePrefix="0" xfId="0"/>
    <xf numFmtId="0" fontId="2" fillId="0" borderId="0" applyAlignment="1" pivotButton="0" quotePrefix="0" xfId="0">
      <alignment horizontal="left" vertical="center"/>
    </xf>
    <xf numFmtId="0" fontId="3" fillId="0" borderId="0" applyAlignment="1" pivotButton="0" quotePrefix="0" xfId="0">
      <alignment horizontal="left" vertical="center"/>
    </xf>
    <xf numFmtId="0" fontId="4" fillId="0" borderId="0" applyAlignment="1" pivotButton="0" quotePrefix="0" xfId="0">
      <alignment horizontal="left" vertical="center"/>
    </xf>
    <xf numFmtId="0" fontId="5" fillId="0" borderId="0" applyAlignment="1" pivotButton="0" quotePrefix="0" xfId="0">
      <alignment horizontal="left" vertical="center"/>
    </xf>
    <xf numFmtId="0" fontId="6" fillId="2" borderId="0" applyAlignment="1" pivotButton="0" quotePrefix="0" xfId="0">
      <alignment horizontal="left" vertical="center" indent="1"/>
    </xf>
    <xf numFmtId="0" fontId="0" fillId="2" borderId="0" pivotButton="0" quotePrefix="0" xfId="0"/>
    <xf numFmtId="0" fontId="7" fillId="0" borderId="0" applyAlignment="1" pivotButton="0" quotePrefix="0" xfId="0">
      <alignment horizontal="left" vertical="center"/>
    </xf>
    <xf numFmtId="0" fontId="7" fillId="0" borderId="0" applyAlignment="1" pivotButton="0" quotePrefix="0" xfId="0">
      <alignment horizontal="left" vertical="center" wrapText="1"/>
    </xf>
    <xf numFmtId="164" fontId="8" fillId="0" borderId="0" applyAlignment="1" pivotButton="0" quotePrefix="0" xfId="0">
      <alignment horizontal="right" vertical="center"/>
    </xf>
    <xf numFmtId="165" fontId="8" fillId="0" borderId="0" applyAlignment="1" pivotButton="0" quotePrefix="0" xfId="0">
      <alignment horizontal="right" vertical="center"/>
    </xf>
    <xf numFmtId="166" fontId="8" fillId="0" borderId="0" applyAlignment="1" pivotButton="0" quotePrefix="0" xfId="0">
      <alignment horizontal="right" vertical="center"/>
    </xf>
    <xf numFmtId="0" fontId="9" fillId="0" borderId="0" applyAlignment="1" pivotButton="0" quotePrefix="0" xfId="0">
      <alignment horizontal="left" vertical="center"/>
    </xf>
    <xf numFmtId="0" fontId="10" fillId="0" borderId="0" applyAlignment="1" pivotButton="0" quotePrefix="0" xfId="0">
      <alignment horizontal="left" vertical="top" wrapText="1"/>
    </xf>
    <xf numFmtId="0" fontId="11" fillId="0" borderId="0" applyAlignment="1" pivotButton="0" quotePrefix="0" xfId="0">
      <alignment horizontal="left" vertical="center"/>
    </xf>
    <xf numFmtId="0" fontId="12" fillId="0" borderId="0" applyAlignment="1" pivotButton="0" quotePrefix="0" xfId="0">
      <alignment horizontal="left" vertical="center"/>
    </xf>
    <xf numFmtId="0" fontId="13" fillId="3" borderId="2" applyAlignment="1" pivotButton="0" quotePrefix="0" xfId="0">
      <alignment horizontal="left" vertical="center" wrapText="1"/>
    </xf>
    <xf numFmtId="0" fontId="13" fillId="3" borderId="2" applyAlignment="1" pivotButton="0" quotePrefix="0" xfId="0">
      <alignment horizontal="right" vertical="center" wrapText="1"/>
    </xf>
    <xf numFmtId="0" fontId="13" fillId="3" borderId="2" applyAlignment="1" pivotButton="0" quotePrefix="0" xfId="0">
      <alignment horizontal="left" vertical="center"/>
    </xf>
    <xf numFmtId="0" fontId="13" fillId="3" borderId="2" applyAlignment="1" pivotButton="0" quotePrefix="0" xfId="0">
      <alignment horizontal="right" vertical="center"/>
    </xf>
    <xf numFmtId="164" fontId="5" fillId="0" borderId="0" applyAlignment="1" pivotButton="0" quotePrefix="0" xfId="0">
      <alignment horizontal="right" vertical="center"/>
    </xf>
    <xf numFmtId="165" fontId="5" fillId="0" borderId="0" applyAlignment="1" pivotButton="0" quotePrefix="0" xfId="0">
      <alignment horizontal="right" vertical="center"/>
    </xf>
    <xf numFmtId="0" fontId="7" fillId="4" borderId="0" applyAlignment="1" pivotButton="0" quotePrefix="0" xfId="0">
      <alignment horizontal="left" vertical="center"/>
    </xf>
    <xf numFmtId="164" fontId="7" fillId="4" borderId="0" applyAlignment="1" pivotButton="0" quotePrefix="0" xfId="0">
      <alignment horizontal="right" vertical="center"/>
    </xf>
    <xf numFmtId="165" fontId="7" fillId="4" borderId="0" applyAlignment="1" pivotButton="0" quotePrefix="0" xfId="0">
      <alignment horizontal="right" vertical="center"/>
    </xf>
    <xf numFmtId="0" fontId="14" fillId="0" borderId="0" applyAlignment="1" pivotButton="0" quotePrefix="0" xfId="0">
      <alignment horizontal="left" vertical="center"/>
    </xf>
    <xf numFmtId="0" fontId="14" fillId="0" borderId="0" applyAlignment="1" pivotButton="0" quotePrefix="0" xfId="0">
      <alignment horizontal="right" vertical="center"/>
    </xf>
    <xf numFmtId="164" fontId="7" fillId="0" borderId="0" applyAlignment="1" pivotButton="0" quotePrefix="0" xfId="0">
      <alignment horizontal="right" vertical="center"/>
    </xf>
    <xf numFmtId="165" fontId="7" fillId="0" borderId="0" applyAlignment="1" pivotButton="0" quotePrefix="0" xfId="0">
      <alignment horizontal="right" vertical="center"/>
    </xf>
    <xf numFmtId="166" fontId="7" fillId="0" borderId="0" applyAlignment="1" pivotButton="0" quotePrefix="0" xfId="0">
      <alignment horizontal="right" vertical="center"/>
    </xf>
    <xf numFmtId="167" fontId="7" fillId="0" borderId="0" applyAlignment="1" pivotButton="0" quotePrefix="0" xfId="0">
      <alignment horizontal="right" vertical="center"/>
    </xf>
    <xf numFmtId="1" fontId="5" fillId="0" borderId="0" applyAlignment="1" pivotButton="0" quotePrefix="0" xfId="0">
      <alignment horizontal="right" vertical="center"/>
    </xf>
    <xf numFmtId="0" fontId="14" fillId="0" borderId="0" applyAlignment="1" pivotButton="0" quotePrefix="0" xfId="0">
      <alignment horizontal="left" vertical="center" wrapText="1"/>
    </xf>
    <xf numFmtId="10" fontId="5" fillId="0" borderId="0" applyAlignment="1" pivotButton="0" quotePrefix="0" xfId="0">
      <alignment horizontal="right" vertical="center"/>
    </xf>
    <xf numFmtId="0" fontId="15" fillId="0" borderId="0" applyAlignment="1" pivotButton="0" quotePrefix="0" xfId="0">
      <alignment horizontal="left" vertical="center"/>
    </xf>
    <xf numFmtId="164" fontId="15" fillId="0" borderId="0" applyAlignment="1" pivotButton="0" quotePrefix="0" xfId="0">
      <alignment horizontal="right" vertical="center"/>
    </xf>
    <xf numFmtId="0" fontId="5" fillId="0" borderId="0" applyAlignment="1" pivotButton="0" quotePrefix="0" xfId="0">
      <alignment horizontal="left" vertical="center" wrapText="1"/>
    </xf>
    <xf numFmtId="0" fontId="16" fillId="4" borderId="0" applyAlignment="1" pivotButton="0" quotePrefix="0" xfId="0">
      <alignment horizontal="left" vertical="center"/>
    </xf>
    <xf numFmtId="164" fontId="16" fillId="4" borderId="0" applyAlignment="1" pivotButton="0" quotePrefix="0" xfId="0">
      <alignment horizontal="right" vertical="center"/>
    </xf>
    <xf numFmtId="165" fontId="16" fillId="4" borderId="0" applyAlignment="1" pivotButton="0" quotePrefix="0" xfId="0">
      <alignment horizontal="right" vertical="center"/>
    </xf>
    <xf numFmtId="0" fontId="6" fillId="2" borderId="0" applyAlignment="1" pivotButton="0" quotePrefix="0" xfId="0">
      <alignment horizontal="left" vertical="center"/>
    </xf>
    <xf numFmtId="164" fontId="6" fillId="2" borderId="0" applyAlignment="1" pivotButton="0" quotePrefix="0" xfId="0">
      <alignment horizontal="right" vertical="center"/>
    </xf>
    <xf numFmtId="165" fontId="6" fillId="2" borderId="0" applyAlignment="1" pivotButton="0" quotePrefix="0" xfId="0">
      <alignment horizontal="right" vertical="center"/>
    </xf>
    <xf numFmtId="168" fontId="5" fillId="0" borderId="0" applyAlignment="1" pivotButton="0" quotePrefix="0" xfId="0">
      <alignment horizontal="right" vertical="center"/>
    </xf>
    <xf numFmtId="164" fontId="5" fillId="0" borderId="0" applyAlignment="1" pivotButton="0" quotePrefix="0" xfId="0">
      <alignment horizontal="right"/>
    </xf>
    <xf numFmtId="164" fontId="7" fillId="0" borderId="0" applyAlignment="1" pivotButton="0" quotePrefix="0" xfId="0">
      <alignment horizontal="right"/>
    </xf>
    <xf numFmtId="166" fontId="7" fillId="0" borderId="0" applyAlignment="1" pivotButton="0" quotePrefix="0" xfId="0">
      <alignment horizontal="right"/>
    </xf>
    <xf numFmtId="165" fontId="7" fillId="0" borderId="0" applyAlignment="1" pivotButton="0" quotePrefix="0" xfId="0">
      <alignment horizontal="right"/>
    </xf>
    <xf numFmtId="167" fontId="7" fillId="0" borderId="0" applyAlignment="1" pivotButton="0" quotePrefix="0" xfId="0">
      <alignment horizontal="right"/>
    </xf>
    <xf numFmtId="164" fontId="7" fillId="4" borderId="0" applyAlignment="1" pivotButton="0" quotePrefix="0" xfId="0">
      <alignment horizontal="right"/>
    </xf>
    <xf numFmtId="164" fontId="7" fillId="4" borderId="0" applyAlignment="1" pivotButton="0" quotePrefix="0" xfId="0">
      <alignment horizontal="left" vertical="center"/>
    </xf>
    <xf numFmtId="164" fontId="7" fillId="3" borderId="0" applyAlignment="1" pivotButton="0" quotePrefix="0" xfId="0">
      <alignment horizontal="right" vertical="center"/>
    </xf>
    <xf numFmtId="0" fontId="17" fillId="0" borderId="0" applyAlignment="1" pivotButton="0" quotePrefix="0" xfId="0">
      <alignment horizontal="left" vertical="center" wrapText="1"/>
    </xf>
    <xf numFmtId="2" fontId="5" fillId="0" borderId="0" applyAlignment="1" pivotButton="0" quotePrefix="0" xfId="0">
      <alignment horizontal="right" vertical="center"/>
    </xf>
    <xf numFmtId="0" fontId="5" fillId="4" borderId="0" applyAlignment="1" pivotButton="0" quotePrefix="0" xfId="0">
      <alignment vertical="center"/>
    </xf>
    <xf numFmtId="2" fontId="7" fillId="4" borderId="0" applyAlignment="1" pivotButton="0" quotePrefix="0" xfId="0">
      <alignment horizontal="right" vertical="center"/>
    </xf>
    <xf numFmtId="168" fontId="7" fillId="4" borderId="0" applyAlignment="1" pivotButton="0" quotePrefix="0" xfId="0">
      <alignment horizontal="right" vertical="center"/>
    </xf>
    <xf numFmtId="0" fontId="7" fillId="0" borderId="0" applyAlignment="1" pivotButton="0" quotePrefix="0" xfId="0">
      <alignment horizontal="lef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styles" Target="styles.xml" Id="rId14"/><Relationship Type="http://schemas.openxmlformats.org/officeDocument/2006/relationships/theme" Target="theme/theme1.xml" Id="rId15"/></Relationships>
</file>

<file path=xl/drawings/_rels/drawing1.xml.rels><Relationships xmlns="http://schemas.openxmlformats.org/package/2006/relationships"><Relationship Type="http://schemas.openxmlformats.org/officeDocument/2006/relationships/image" Target="/xl/media/image1.png" Id="rId1"/></Relationships>
</file>

<file path=xl/drawings/drawing1.xml><?xml version="1.0" encoding="utf-8"?>
<wsDr xmlns="http://schemas.openxmlformats.org/drawingml/2006/spreadsheetDrawing">
  <oneCellAnchor>
    <from>
      <col>1</col>
      <colOff>0</colOff>
      <row>1</row>
      <rowOff>0</rowOff>
    </from>
    <ext cx="1333500" cy="1333500"/>
    <pic>
      <nvPicPr>
        <cNvPr id="1" name="Image 1" descr="Picture"/>
        <cNvPicPr/>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spPr>
    </pic>
    <clientData/>
  </oneCellAnchor>
</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sheet1.xml><?xml version="1.0" encoding="utf-8"?>
<worksheet xmlns="http://schemas.openxmlformats.org/spreadsheetml/2006/main">
  <sheetPr>
    <outlinePr summaryBelow="1" summaryRight="1"/>
    <pageSetUpPr fitToPage="1"/>
  </sheetPr>
  <dimension ref="B11:F44"/>
  <sheetViews>
    <sheetView showGridLines="0" workbookViewId="0">
      <selection activeCell="A1" sqref="A1"/>
    </sheetView>
  </sheetViews>
  <sheetFormatPr baseColWidth="8" defaultRowHeight="15"/>
  <cols>
    <col width="2" customWidth="1" min="1" max="1"/>
    <col width="34" customWidth="1" min="2" max="2"/>
    <col width="15" customWidth="1" min="3" max="3"/>
    <col width="15" customWidth="1" min="4" max="4"/>
    <col width="18" customWidth="1" min="5" max="5"/>
    <col width="12" customWidth="1" min="6" max="6"/>
  </cols>
  <sheetData>
    <row r="11">
      <c r="B11" s="1" t="inlineStr">
        <is>
          <t>ENGAGEMENT REPORT   ·   REAL ESTATE DEVELOPMENT ADVISORY</t>
        </is>
      </c>
    </row>
    <row r="12">
      <c r="B12" s="2" t="n"/>
      <c r="C12" s="2" t="n"/>
      <c r="D12" s="2" t="n"/>
      <c r="E12" s="2" t="n"/>
      <c r="F12" s="2" t="n"/>
    </row>
    <row r="14" ht="30" customHeight="1">
      <c r="B14" s="3" t="inlineStr">
        <is>
          <t>Single-Family Renovation &amp; Resale</t>
        </is>
      </c>
    </row>
    <row r="15">
      <c r="B15" s="4" t="inlineStr">
        <is>
          <t>Pro-Forma Budget &amp; Investment Return Analysis</t>
        </is>
      </c>
    </row>
    <row r="17">
      <c r="B17" s="5" t="inlineStr">
        <is>
          <t>Anonymised case study   ·   suburban Ottawa, Ontario</t>
        </is>
      </c>
    </row>
    <row r="18">
      <c r="B18" s="6" t="inlineStr">
        <is>
          <t>Prepared by Lumenalis Consulting Ltd.</t>
        </is>
      </c>
    </row>
    <row r="20" ht="22" customHeight="1">
      <c r="B20" s="7" t="inlineStr">
        <is>
          <t>SUBJECT PROPERTY PROFILE</t>
        </is>
      </c>
      <c r="C20" s="8" t="n"/>
      <c r="D20" s="8" t="n"/>
      <c r="E20" s="8" t="n"/>
      <c r="F20" s="8" t="n"/>
    </row>
    <row r="21">
      <c r="B21" s="9" t="inlineStr">
        <is>
          <t>Asset type</t>
        </is>
      </c>
      <c r="C21" s="6" t="inlineStr">
        <is>
          <t>Detached single-family dwelling</t>
        </is>
      </c>
    </row>
    <row r="22">
      <c r="B22" s="9" t="inlineStr">
        <is>
          <t>Location</t>
        </is>
      </c>
      <c r="C22" s="6" t="inlineStr">
        <is>
          <t>Suburban Ottawa, Ontario (address withheld)</t>
        </is>
      </c>
    </row>
    <row r="23">
      <c r="B23" s="9" t="inlineStr">
        <is>
          <t>Approx. year built</t>
        </is>
      </c>
      <c r="C23" s="6" t="inlineStr">
        <is>
          <t>1985</t>
        </is>
      </c>
    </row>
    <row r="24">
      <c r="B24" s="9" t="inlineStr">
        <is>
          <t>Approx. gross floor area</t>
        </is>
      </c>
      <c r="C24" s="6" t="inlineStr">
        <is>
          <t>1,750 sq ft</t>
        </is>
      </c>
    </row>
    <row r="25">
      <c r="B25" s="9" t="inlineStr">
        <is>
          <t>Approx. lot size</t>
        </is>
      </c>
      <c r="C25" s="6" t="inlineStr">
        <is>
          <t>7,700 sq ft</t>
        </is>
      </c>
    </row>
    <row r="26">
      <c r="B26" s="9" t="inlineStr">
        <is>
          <t>Configuration</t>
        </is>
      </c>
      <c r="C26" s="6" t="inlineStr">
        <is>
          <t>5 bedrooms   ·   2 bathrooms   ·   2-car garage</t>
        </is>
      </c>
    </row>
    <row r="27">
      <c r="B27" s="9" t="inlineStr">
        <is>
          <t>Business plan</t>
        </is>
      </c>
      <c r="C27" s="6" t="inlineStr">
        <is>
          <t>Acquire, renovate and resell within an approx. 12-month hold</t>
        </is>
      </c>
    </row>
    <row r="29" ht="22" customHeight="1">
      <c r="B29" s="7" t="inlineStr">
        <is>
          <t>HEADLINE OUTPUTS</t>
        </is>
      </c>
      <c r="C29" s="8" t="n"/>
      <c r="D29" s="8" t="n"/>
      <c r="E29" s="8" t="n"/>
      <c r="F29" s="8" t="n"/>
    </row>
    <row r="30">
      <c r="B30" s="10" t="inlineStr">
        <is>
          <t>Purchase price</t>
        </is>
      </c>
      <c r="E30" s="11" t="n">
        <v>610000</v>
      </c>
    </row>
    <row r="31">
      <c r="B31" s="10" t="inlineStr">
        <is>
          <t>Renovation budget — hard, soft &amp; contingency (itemised)</t>
        </is>
      </c>
      <c r="E31" s="11" t="n">
        <v>125193</v>
      </c>
    </row>
    <row r="32">
      <c r="B32" s="10" t="inlineStr">
        <is>
          <t>All-in project cost — deal pro-forma</t>
        </is>
      </c>
      <c r="E32" s="11" t="n">
        <v>804319</v>
      </c>
    </row>
    <row r="33">
      <c r="B33" s="10" t="inlineStr">
        <is>
          <t>Gross resale price</t>
        </is>
      </c>
      <c r="E33" s="11" t="n">
        <v>900000</v>
      </c>
    </row>
    <row r="34">
      <c r="B34" s="10" t="inlineStr">
        <is>
          <t>Net sale proceeds</t>
        </is>
      </c>
      <c r="E34" s="11" t="n">
        <v>882000</v>
      </c>
    </row>
    <row r="35">
      <c r="B35" s="10" t="inlineStr">
        <is>
          <t>Net profit to equity</t>
        </is>
      </c>
      <c r="E35" s="11" t="n">
        <v>86848</v>
      </c>
    </row>
    <row r="36">
      <c r="B36" s="10" t="inlineStr">
        <is>
          <t>Return on invested equity</t>
        </is>
      </c>
      <c r="E36" s="12" t="n">
        <v>0.3251</v>
      </c>
    </row>
    <row r="37">
      <c r="B37" s="10" t="inlineStr">
        <is>
          <t>Equity multiple</t>
        </is>
      </c>
      <c r="E37" s="13" t="n">
        <v>1.3251</v>
      </c>
    </row>
    <row r="38">
      <c r="B38" s="10" t="inlineStr">
        <is>
          <t>Levered IRR — annualised (source-reported)</t>
        </is>
      </c>
      <c r="E38" s="12" t="n">
        <v>0.5034</v>
      </c>
    </row>
    <row r="40">
      <c r="B40" s="14" t="inlineStr">
        <is>
          <t>Document control no.</t>
        </is>
      </c>
      <c r="C40" s="14" t="inlineStr">
        <is>
          <t>LUM-RP-RES01-01.00</t>
        </is>
      </c>
    </row>
    <row r="41">
      <c r="B41" s="14" t="inlineStr">
        <is>
          <t>Version / date</t>
        </is>
      </c>
      <c r="C41" s="14" t="inlineStr">
        <is>
          <t>v1.0   ·   2026-05-21</t>
        </is>
      </c>
    </row>
    <row r="43" ht="28" customHeight="1">
      <c r="B43" s="15" t="inlineStr">
        <is>
          <t>Prepared for illustration. Monetary values are those from the underlying engagement; property address, postal code, ownership and document links have been removed for publication under PIPEDA (S.C. 2000, c.5). See Sources &amp; Method for the anonymisation note, the two-basis cost reconciliation, and methodology.</t>
        </is>
      </c>
    </row>
    <row r="44"/>
  </sheetData>
  <mergeCells count="28">
    <mergeCell ref="C34:D34"/>
    <mergeCell ref="C23:F23"/>
    <mergeCell ref="C30:D30"/>
    <mergeCell ref="C33:D33"/>
    <mergeCell ref="E33:F33"/>
    <mergeCell ref="C35:D35"/>
    <mergeCell ref="E35:F35"/>
    <mergeCell ref="E38:F38"/>
    <mergeCell ref="C24:F24"/>
    <mergeCell ref="C31:D31"/>
    <mergeCell ref="E31:F31"/>
    <mergeCell ref="E34:F34"/>
    <mergeCell ref="B29:F29"/>
    <mergeCell ref="E30:F30"/>
    <mergeCell ref="C26:F26"/>
    <mergeCell ref="C36:D36"/>
    <mergeCell ref="E36:F36"/>
    <mergeCell ref="C25:F25"/>
    <mergeCell ref="C22:F22"/>
    <mergeCell ref="B43:F44"/>
    <mergeCell ref="C32:D32"/>
    <mergeCell ref="C38:D38"/>
    <mergeCell ref="E32:F32"/>
    <mergeCell ref="B20:F20"/>
    <mergeCell ref="C37:D37"/>
    <mergeCell ref="C21:F21"/>
    <mergeCell ref="E37:F37"/>
    <mergeCell ref="C27:F27"/>
  </mergeCells>
  <pageMargins left="0.4" right="0.4" top="0.5" bottom="0.5" header="0.5" footer="0.5"/>
  <pageSetup orientation="portrait" fitToHeight="0" fitToWidth="1"/>
  <drawing xmlns:r="http://schemas.openxmlformats.org/officeDocument/2006/relationships" r:id="rId1"/>
</worksheet>
</file>

<file path=xl/worksheets/sheet2.xml><?xml version="1.0" encoding="utf-8"?>
<worksheet xmlns="http://schemas.openxmlformats.org/spreadsheetml/2006/main">
  <sheetPr>
    <outlinePr summaryBelow="1" summaryRight="1"/>
    <pageSetUpPr fitToPage="1"/>
  </sheetPr>
  <dimension ref="B2:H30"/>
  <sheetViews>
    <sheetView showGridLines="0" workbookViewId="0">
      <selection activeCell="A1" sqref="A1"/>
    </sheetView>
  </sheetViews>
  <sheetFormatPr baseColWidth="8" defaultRowHeight="15"/>
  <cols>
    <col width="2" customWidth="1" min="1" max="1"/>
    <col width="40" customWidth="1" min="2" max="2"/>
    <col width="13" customWidth="1" min="3" max="3"/>
    <col width="16" customWidth="1" min="4" max="4"/>
    <col width="12" customWidth="1" min="5" max="5"/>
    <col width="2" customWidth="1" min="6" max="6"/>
    <col width="34" customWidth="1" min="7" max="7"/>
    <col width="16" customWidth="1" min="8" max="8"/>
  </cols>
  <sheetData>
    <row r="2">
      <c r="B2" s="16" t="inlineStr">
        <is>
          <t>Pro-Forma Summary</t>
        </is>
      </c>
    </row>
    <row r="3">
      <c r="B3" s="17" t="inlineStr">
        <is>
          <t>Single-family acquisition, renovation and resale — deal pro-forma</t>
        </is>
      </c>
    </row>
    <row r="5" ht="22" customHeight="1">
      <c r="B5" s="7" t="inlineStr">
        <is>
          <t>SOURCES OF CAPITAL</t>
        </is>
      </c>
      <c r="C5" s="8" t="n"/>
      <c r="D5" s="8" t="n"/>
      <c r="E5" s="8" t="n"/>
      <c r="G5" s="7" t="inlineStr">
        <is>
          <t>USES OF CAPITAL</t>
        </is>
      </c>
      <c r="H5" s="8" t="n"/>
    </row>
    <row r="6" ht="24" customHeight="1">
      <c r="B6" s="18" t="inlineStr">
        <is>
          <t>Source</t>
        </is>
      </c>
      <c r="C6" s="19" t="inlineStr"/>
      <c r="D6" s="19" t="inlineStr">
        <is>
          <t>Amount</t>
        </is>
      </c>
      <c r="E6" s="19" t="inlineStr">
        <is>
          <t>% of total</t>
        </is>
      </c>
      <c r="G6" s="20" t="inlineStr">
        <is>
          <t>Use</t>
        </is>
      </c>
      <c r="H6" s="21" t="inlineStr">
        <is>
          <t>Amount</t>
        </is>
      </c>
    </row>
    <row r="7">
      <c r="B7" s="6" t="inlineStr">
        <is>
          <t>Senior mortgage loan</t>
        </is>
      </c>
      <c r="D7" s="22" t="n">
        <v>537160</v>
      </c>
      <c r="E7" s="23" t="n">
        <v>0.6677999999999999</v>
      </c>
      <c r="G7" s="6" t="inlineStr">
        <is>
          <t>Purchase price + acquisition closing</t>
        </is>
      </c>
      <c r="H7" s="22" t="n">
        <v>616100</v>
      </c>
    </row>
    <row r="8">
      <c r="B8" s="6" t="inlineStr">
        <is>
          <t>Secondary financing (mezzanine / hard money)</t>
        </is>
      </c>
      <c r="D8" s="22" t="n">
        <v>0</v>
      </c>
      <c r="E8" s="23" t="n">
        <v>0</v>
      </c>
      <c r="G8" s="6" t="inlineStr">
        <is>
          <t>Loan arrangement fees</t>
        </is>
      </c>
      <c r="H8" s="22" t="n">
        <v>5372</v>
      </c>
    </row>
    <row r="9">
      <c r="B9" s="6" t="inlineStr">
        <is>
          <t>Sponsor equity</t>
        </is>
      </c>
      <c r="D9" s="22" t="n">
        <v>0</v>
      </c>
      <c r="E9" s="23" t="n">
        <v>0</v>
      </c>
      <c r="G9" s="6" t="inlineStr">
        <is>
          <t>Loan payments during hold</t>
        </is>
      </c>
      <c r="H9" s="22" t="n">
        <v>31446</v>
      </c>
    </row>
    <row r="10">
      <c r="B10" s="6" t="inlineStr">
        <is>
          <t>Investor equity</t>
        </is>
      </c>
      <c r="D10" s="22" t="n">
        <v>267159</v>
      </c>
      <c r="E10" s="23" t="n">
        <v>0.3322</v>
      </c>
      <c r="G10" s="6" t="inlineStr">
        <is>
          <t>Renovation / construction draw (modelled)</t>
        </is>
      </c>
      <c r="H10" s="22" t="n">
        <v>151401</v>
      </c>
    </row>
    <row r="11">
      <c r="B11" s="24" t="inlineStr">
        <is>
          <t>TOTAL SOURCES</t>
        </is>
      </c>
      <c r="D11" s="25">
        <f>SUM(D7:D10)</f>
        <v/>
      </c>
      <c r="E11" s="26">
        <f>SUM(E7:E10)</f>
        <v/>
      </c>
      <c r="G11" s="24" t="inlineStr">
        <is>
          <t>TOTAL USES</t>
        </is>
      </c>
      <c r="H11" s="25">
        <f>SUM(H7:H10)</f>
        <v/>
      </c>
    </row>
    <row r="12">
      <c r="G12" s="27" t="inlineStr">
        <is>
          <t>Sources = Uses (balance check)</t>
        </is>
      </c>
      <c r="H12" s="28">
        <f>IF(ABS(D11-H11)&lt;=2,"BALANCED","CHECK")</f>
        <v/>
      </c>
    </row>
    <row r="13" ht="22" customHeight="1">
      <c r="B13" s="7" t="inlineStr">
        <is>
          <t>DISPOSITION WATERFALL</t>
        </is>
      </c>
      <c r="C13" s="8" t="n"/>
      <c r="D13" s="8" t="n"/>
      <c r="E13" s="8" t="n"/>
      <c r="G13" s="7" t="inlineStr">
        <is>
          <t>RETURN METRICS</t>
        </is>
      </c>
      <c r="H13" s="8" t="n"/>
    </row>
    <row r="14" ht="24" customHeight="1">
      <c r="B14" s="18" t="inlineStr">
        <is>
          <t>Line</t>
        </is>
      </c>
      <c r="C14" s="19" t="inlineStr"/>
      <c r="D14" s="19" t="inlineStr">
        <is>
          <t>Amount</t>
        </is>
      </c>
      <c r="E14" s="19" t="inlineStr"/>
    </row>
    <row r="15">
      <c r="B15" s="6" t="inlineStr">
        <is>
          <t>Gross resale price</t>
        </is>
      </c>
      <c r="D15" s="22" t="n">
        <v>900000</v>
      </c>
      <c r="G15" s="6" t="inlineStr">
        <is>
          <t>Net profit to equity</t>
        </is>
      </c>
      <c r="H15" s="29" t="n">
        <v>86848</v>
      </c>
    </row>
    <row r="16">
      <c r="B16" s="6" t="inlineStr">
        <is>
          <t>Less: sale closing costs (2.0%)</t>
        </is>
      </c>
      <c r="D16" s="22" t="n">
        <v>-18000</v>
      </c>
      <c r="G16" s="6" t="inlineStr">
        <is>
          <t>Return on invested equity</t>
        </is>
      </c>
      <c r="H16" s="30" t="n">
        <v>0.3251</v>
      </c>
    </row>
    <row r="17">
      <c r="B17" s="6" t="inlineStr">
        <is>
          <t>Net sale proceeds</t>
        </is>
      </c>
      <c r="D17" s="22" t="n">
        <v>882000</v>
      </c>
      <c r="G17" s="6" t="inlineStr">
        <is>
          <t>Equity multiple</t>
        </is>
      </c>
      <c r="H17" s="31" t="n">
        <v>1.3251</v>
      </c>
    </row>
    <row r="18">
      <c r="B18" s="6" t="inlineStr">
        <is>
          <t>Less: senior mortgage payoff</t>
        </is>
      </c>
      <c r="D18" s="22" t="n">
        <v>-527993</v>
      </c>
      <c r="G18" s="6" t="inlineStr">
        <is>
          <t>Levered IRR — annualised (source-reported)</t>
        </is>
      </c>
      <c r="H18" s="30" t="n">
        <v>0.5034</v>
      </c>
    </row>
    <row r="19">
      <c r="B19" s="6" t="inlineStr">
        <is>
          <t>Equity distribution</t>
        </is>
      </c>
      <c r="D19" s="22" t="n">
        <v>354007</v>
      </c>
      <c r="G19" s="6" t="inlineStr">
        <is>
          <t>Hold period</t>
        </is>
      </c>
      <c r="H19" s="32" t="n">
        <v>1</v>
      </c>
    </row>
    <row r="20">
      <c r="B20" s="6" t="inlineStr">
        <is>
          <t>Less: investor equity contributed</t>
        </is>
      </c>
      <c r="D20" s="22" t="n">
        <v>-267159</v>
      </c>
    </row>
    <row r="21">
      <c r="B21" s="24" t="inlineStr">
        <is>
          <t>NET PROFIT TO EQUITY</t>
        </is>
      </c>
      <c r="D21" s="25" t="n">
        <v>86848</v>
      </c>
    </row>
    <row r="23" ht="22" customHeight="1">
      <c r="B23" s="7" t="inlineStr">
        <is>
          <t>PARTNERSHIP SPLIT</t>
        </is>
      </c>
      <c r="C23" s="8" t="n"/>
      <c r="D23" s="8" t="n"/>
      <c r="E23" s="8" t="n"/>
    </row>
    <row r="24" ht="24" customHeight="1">
      <c r="B24" s="18" t="inlineStr">
        <is>
          <t>Party</t>
        </is>
      </c>
      <c r="C24" s="19" t="inlineStr">
        <is>
          <t>Contributed</t>
        </is>
      </c>
      <c r="D24" s="19" t="inlineStr">
        <is>
          <t>Distributed</t>
        </is>
      </c>
      <c r="E24" s="19" t="inlineStr">
        <is>
          <t>Net profit</t>
        </is>
      </c>
    </row>
    <row r="25">
      <c r="B25" s="6" t="inlineStr">
        <is>
          <t>Sponsor</t>
        </is>
      </c>
      <c r="C25" s="22" t="n">
        <v>0</v>
      </c>
      <c r="D25" s="22" t="n">
        <v>0</v>
      </c>
      <c r="E25" s="22" t="n">
        <v>0</v>
      </c>
    </row>
    <row r="26">
      <c r="B26" s="6" t="inlineStr">
        <is>
          <t>Investor</t>
        </is>
      </c>
      <c r="C26" s="22" t="n">
        <v>267159</v>
      </c>
      <c r="D26" s="22" t="n">
        <v>354007</v>
      </c>
      <c r="E26" s="22" t="n">
        <v>86848</v>
      </c>
    </row>
    <row r="28" ht="46" customHeight="1">
      <c r="B28" s="15" t="inlineStr">
        <is>
          <t>Two cost bases appear in the source model and are preserved here without forcing a false reconciliation: the granular cost tracker (see Hard Costs, Soft Costs, Contingency, Financing &amp; Holding) totals approximately $773,514 all-in excluding mortgage principal, while the deal pro-forma above models a $151,401 construction draw and $31,446 of loan payments, totalling $804,319 of uses. The authoritative investment outcome (net profit, equity multiple, IRR) is taken from the deal-level weekly cash-flow model. The two bases differ chiefly in interest treatment and the construction-draw assumption.</t>
        </is>
      </c>
    </row>
    <row r="29"/>
    <row r="30"/>
  </sheetData>
  <mergeCells count="6">
    <mergeCell ref="B23:E23"/>
    <mergeCell ref="B13:E13"/>
    <mergeCell ref="G5:H5"/>
    <mergeCell ref="B5:E5"/>
    <mergeCell ref="G13:H13"/>
    <mergeCell ref="B28:H30"/>
  </mergeCells>
  <pageMargins left="0.4" right="0.4" top="0.5" bottom="0.5" header="0.5" footer="0.5"/>
  <pageSetup orientation="portrait" fitToHeight="0" fitToWidth="1"/>
</worksheet>
</file>

<file path=xl/worksheets/sheet3.xml><?xml version="1.0" encoding="utf-8"?>
<worksheet xmlns="http://schemas.openxmlformats.org/spreadsheetml/2006/main">
  <sheetPr>
    <outlinePr summaryBelow="1" summaryRight="1"/>
    <pageSetUpPr fitToPage="1"/>
  </sheetPr>
  <dimension ref="B2:D38"/>
  <sheetViews>
    <sheetView showGridLines="0" workbookViewId="0">
      <selection activeCell="A1" sqref="A1"/>
    </sheetView>
  </sheetViews>
  <sheetFormatPr baseColWidth="8" defaultRowHeight="15"/>
  <cols>
    <col width="2" customWidth="1" min="1" max="1"/>
    <col width="46" customWidth="1" min="2" max="2"/>
    <col width="18" customWidth="1" min="3" max="3"/>
    <col width="40" customWidth="1" min="4" max="4"/>
  </cols>
  <sheetData>
    <row r="2">
      <c r="B2" s="16" t="inlineStr">
        <is>
          <t>Assumptions &amp; Inputs</t>
        </is>
      </c>
    </row>
    <row r="3">
      <c r="B3" s="17" t="inlineStr">
        <is>
          <t>Values shown are the engagement inputs. Edit an input and the dependent sheets recompute.</t>
        </is>
      </c>
    </row>
    <row r="5" ht="22" customHeight="1">
      <c r="B5" s="7" t="inlineStr">
        <is>
          <t>PROGRAM &amp; TIMING</t>
        </is>
      </c>
      <c r="C5" s="8" t="n"/>
      <c r="D5" s="8" t="n"/>
    </row>
    <row r="6" ht="24" customHeight="1">
      <c r="B6" s="18" t="inlineStr">
        <is>
          <t>Input</t>
        </is>
      </c>
      <c r="C6" s="19" t="inlineStr">
        <is>
          <t>Value</t>
        </is>
      </c>
      <c r="D6" s="19" t="inlineStr">
        <is>
          <t>Basis / note</t>
        </is>
      </c>
    </row>
    <row r="7">
      <c r="B7" s="6" t="inlineStr">
        <is>
          <t>Hold period (weeks)</t>
        </is>
      </c>
      <c r="C7" s="33" t="n">
        <v>52</v>
      </c>
      <c r="D7" s="34" t="inlineStr">
        <is>
          <t>Acquisition to resale; approx. 12 months.</t>
        </is>
      </c>
    </row>
    <row r="8">
      <c r="B8" s="6" t="inlineStr">
        <is>
          <t>Renovation window</t>
        </is>
      </c>
      <c r="C8" s="6" t="n"/>
      <c r="D8" s="34" t="inlineStr">
        <is>
          <t>Weeks 8–40 of the hold.</t>
        </is>
      </c>
    </row>
    <row r="9">
      <c r="B9" s="6" t="inlineStr">
        <is>
          <t>Default area unit</t>
        </is>
      </c>
      <c r="C9" s="6" t="inlineStr">
        <is>
          <t>sq ft</t>
        </is>
      </c>
      <c r="D9" s="34" t="inlineStr">
        <is>
          <t>Imperial, per source.</t>
        </is>
      </c>
    </row>
    <row r="10" ht="22" customHeight="1">
      <c r="B10" s="7" t="inlineStr">
        <is>
          <t>ACQUISITION</t>
        </is>
      </c>
      <c r="C10" s="8" t="n"/>
      <c r="D10" s="8" t="n"/>
    </row>
    <row r="11" ht="24" customHeight="1">
      <c r="B11" s="18" t="inlineStr">
        <is>
          <t>Input</t>
        </is>
      </c>
      <c r="C11" s="19" t="inlineStr">
        <is>
          <t>Value</t>
        </is>
      </c>
      <c r="D11" s="19" t="inlineStr">
        <is>
          <t>Basis / note</t>
        </is>
      </c>
    </row>
    <row r="12">
      <c r="B12" s="6" t="inlineStr">
        <is>
          <t>Purchase price</t>
        </is>
      </c>
      <c r="C12" s="22" t="n">
        <v>610000</v>
      </c>
      <c r="D12" s="34" t="inlineStr">
        <is>
          <t>Negotiated acquisition price.</t>
        </is>
      </c>
    </row>
    <row r="13">
      <c r="B13" s="6" t="inlineStr">
        <is>
          <t>Deposit (within purchase price)</t>
        </is>
      </c>
      <c r="C13" s="22" t="n">
        <v>90000</v>
      </c>
      <c r="D13" s="34" t="inlineStr">
        <is>
          <t>Paid at agreement; not additive to purchase.</t>
        </is>
      </c>
    </row>
    <row r="14">
      <c r="B14" s="6" t="inlineStr">
        <is>
          <t>Acquisition closing costs</t>
        </is>
      </c>
      <c r="C14" s="22" t="n">
        <v>6100</v>
      </c>
      <c r="D14" s="34" t="inlineStr">
        <is>
          <t>Legal, land transfer tax, disbursements (single source line — see Acquisition sheet note).</t>
        </is>
      </c>
    </row>
    <row r="15" ht="22" customHeight="1">
      <c r="B15" s="7" t="inlineStr">
        <is>
          <t>RENOVATION</t>
        </is>
      </c>
      <c r="C15" s="8" t="n"/>
      <c r="D15" s="8" t="n"/>
    </row>
    <row r="16" ht="24" customHeight="1">
      <c r="B16" s="18" t="inlineStr">
        <is>
          <t>Input</t>
        </is>
      </c>
      <c r="C16" s="19" t="inlineStr">
        <is>
          <t>Value</t>
        </is>
      </c>
      <c r="D16" s="19" t="inlineStr">
        <is>
          <t>Basis / note</t>
        </is>
      </c>
    </row>
    <row r="17">
      <c r="B17" s="6" t="inlineStr">
        <is>
          <t>Renovation — hard costs</t>
        </is>
      </c>
      <c r="C17" s="22" t="n">
        <v>86633</v>
      </c>
      <c r="D17" s="34" t="inlineStr">
        <is>
          <t>Itemised across six trade divisions; see Hard Costs.</t>
        </is>
      </c>
    </row>
    <row r="18">
      <c r="B18" s="6" t="inlineStr">
        <is>
          <t>Renovation — soft costs</t>
        </is>
      </c>
      <c r="C18" s="22" t="n">
        <v>24660</v>
      </c>
      <c r="D18" s="34" t="inlineStr">
        <is>
          <t>Design, permitting, administration, disposition; see Soft Costs.</t>
        </is>
      </c>
    </row>
    <row r="19">
      <c r="B19" s="6" t="inlineStr">
        <is>
          <t>Construction contingency</t>
        </is>
      </c>
      <c r="C19" s="22" t="n">
        <v>11900</v>
      </c>
      <c r="D19" s="34" t="inlineStr">
        <is>
          <t>AACE 18R-97 class band on hard costs.</t>
        </is>
      </c>
    </row>
    <row r="20">
      <c r="B20" s="6" t="inlineStr">
        <is>
          <t>Design contingency</t>
        </is>
      </c>
      <c r="C20" s="22" t="n">
        <v>2000</v>
      </c>
      <c r="D20" s="34" t="inlineStr">
        <is>
          <t>On soft costs.</t>
        </is>
      </c>
    </row>
    <row r="21" ht="22" customHeight="1">
      <c r="B21" s="7" t="inlineStr">
        <is>
          <t>FINANCING</t>
        </is>
      </c>
      <c r="C21" s="8" t="n"/>
      <c r="D21" s="8" t="n"/>
    </row>
    <row r="22" ht="24" customHeight="1">
      <c r="B22" s="18" t="inlineStr">
        <is>
          <t>Input</t>
        </is>
      </c>
      <c r="C22" s="19" t="inlineStr">
        <is>
          <t>Value</t>
        </is>
      </c>
      <c r="D22" s="19" t="inlineStr">
        <is>
          <t>Basis / note</t>
        </is>
      </c>
    </row>
    <row r="23">
      <c r="B23" s="6" t="inlineStr">
        <is>
          <t>Senior mortgage advance</t>
        </is>
      </c>
      <c r="C23" s="22" t="n">
        <v>537160</v>
      </c>
      <c r="D23" s="34" t="inlineStr">
        <is>
          <t>Construction / acquisition facility.</t>
        </is>
      </c>
    </row>
    <row r="24">
      <c r="B24" s="6" t="inlineStr">
        <is>
          <t>Senior interest rate (annual)</t>
        </is>
      </c>
      <c r="C24" s="35" t="n">
        <v>0.0418</v>
      </c>
      <c r="D24" s="34" t="inlineStr">
        <is>
          <t>Fixed; amortising (not interest-only).</t>
        </is>
      </c>
    </row>
    <row r="25">
      <c r="B25" s="6" t="inlineStr">
        <is>
          <t>Amortisation</t>
        </is>
      </c>
      <c r="C25" s="6" t="n"/>
      <c r="D25" s="34" t="inlineStr">
        <is>
          <t>30-year amortisation; payoff at resale (week 52).</t>
        </is>
      </c>
    </row>
    <row r="26">
      <c r="B26" s="6" t="inlineStr">
        <is>
          <t>Loan arrangement fees</t>
        </is>
      </c>
      <c r="C26" s="22" t="n">
        <v>5372</v>
      </c>
      <c r="D26" s="34" t="inlineStr">
        <is>
          <t>Charged at facility start.</t>
        </is>
      </c>
    </row>
    <row r="27">
      <c r="B27" s="6" t="inlineStr">
        <is>
          <t>Senior mortgage payoff at sale</t>
        </is>
      </c>
      <c r="C27" s="22" t="n">
        <v>527993</v>
      </c>
      <c r="D27" s="34" t="inlineStr">
        <is>
          <t>Outstanding balance discharged from sale proceeds.</t>
        </is>
      </c>
    </row>
    <row r="28">
      <c r="B28" s="6" t="inlineStr">
        <is>
          <t>Secondary financing</t>
        </is>
      </c>
      <c r="C28" s="22" t="n">
        <v>0</v>
      </c>
      <c r="D28" s="34" t="inlineStr">
        <is>
          <t>Not used in this scenario.</t>
        </is>
      </c>
    </row>
    <row r="29">
      <c r="B29" s="6" t="inlineStr">
        <is>
          <t>Sponsor equity</t>
        </is>
      </c>
      <c r="C29" s="22" t="n">
        <v>0</v>
      </c>
      <c r="D29" s="34" t="inlineStr">
        <is>
          <t>Not used in this scenario.</t>
        </is>
      </c>
    </row>
    <row r="30">
      <c r="B30" s="6" t="inlineStr">
        <is>
          <t>Investor equity</t>
        </is>
      </c>
      <c r="C30" s="22" t="n">
        <v>267159</v>
      </c>
      <c r="D30" s="34" t="inlineStr">
        <is>
          <t>Balancing equity contribution.</t>
        </is>
      </c>
    </row>
    <row r="31" ht="22" customHeight="1">
      <c r="B31" s="7" t="inlineStr">
        <is>
          <t>HOLDING</t>
        </is>
      </c>
      <c r="C31" s="8" t="n"/>
      <c r="D31" s="8" t="n"/>
    </row>
    <row r="32" ht="24" customHeight="1">
      <c r="B32" s="18" t="inlineStr">
        <is>
          <t>Input</t>
        </is>
      </c>
      <c r="C32" s="19" t="inlineStr">
        <is>
          <t>Value</t>
        </is>
      </c>
      <c r="D32" s="19" t="inlineStr">
        <is>
          <t>Basis / note</t>
        </is>
      </c>
    </row>
    <row r="33">
      <c r="B33" s="6" t="inlineStr">
        <is>
          <t>Property taxes (hold period)</t>
        </is>
      </c>
      <c r="C33" s="22" t="n">
        <v>4400</v>
      </c>
      <c r="D33" s="34" t="inlineStr">
        <is>
          <t>Municipal taxes over the hold.</t>
        </is>
      </c>
    </row>
    <row r="34">
      <c r="B34" s="6" t="inlineStr">
        <is>
          <t>Property insurance</t>
        </is>
      </c>
      <c r="C34" s="6" t="n"/>
      <c r="D34" s="34" t="inlineStr">
        <is>
          <t>Course-of-construction / vacancy cover; nominal in source.</t>
        </is>
      </c>
    </row>
    <row r="35" ht="22" customHeight="1">
      <c r="B35" s="7" t="inlineStr">
        <is>
          <t>DISPOSITION</t>
        </is>
      </c>
      <c r="C35" s="8" t="n"/>
      <c r="D35" s="8" t="n"/>
    </row>
    <row r="36" ht="24" customHeight="1">
      <c r="B36" s="18" t="inlineStr">
        <is>
          <t>Input</t>
        </is>
      </c>
      <c r="C36" s="19" t="inlineStr">
        <is>
          <t>Value</t>
        </is>
      </c>
      <c r="D36" s="19" t="inlineStr">
        <is>
          <t>Basis / note</t>
        </is>
      </c>
    </row>
    <row r="37">
      <c r="B37" s="6" t="inlineStr">
        <is>
          <t>Gross resale price</t>
        </is>
      </c>
      <c r="C37" s="22" t="n">
        <v>900000</v>
      </c>
      <c r="D37" s="34" t="inlineStr">
        <is>
          <t>Post-renovation market value assumption.</t>
        </is>
      </c>
    </row>
    <row r="38">
      <c r="B38" s="6" t="inlineStr">
        <is>
          <t>Sale closing costs</t>
        </is>
      </c>
      <c r="C38" s="23" t="n">
        <v>0.02</v>
      </c>
      <c r="D38" s="34" t="inlineStr">
        <is>
          <t>Commission / legal / disbursements as % of resale (= $18,000).</t>
        </is>
      </c>
    </row>
  </sheetData>
  <mergeCells count="6">
    <mergeCell ref="B10:D10"/>
    <mergeCell ref="B5:D5"/>
    <mergeCell ref="B31:D31"/>
    <mergeCell ref="B35:D35"/>
    <mergeCell ref="B21:D21"/>
    <mergeCell ref="B15:D15"/>
  </mergeCells>
  <pageMargins left="0.4" right="0.4" top="0.5" bottom="0.5" header="0.5" footer="0.5"/>
  <pageSetup orientation="portrait" fitToHeight="0" fitToWidth="1"/>
</worksheet>
</file>

<file path=xl/worksheets/sheet4.xml><?xml version="1.0" encoding="utf-8"?>
<worksheet xmlns="http://schemas.openxmlformats.org/spreadsheetml/2006/main">
  <sheetPr>
    <outlinePr summaryBelow="1" summaryRight="1"/>
    <pageSetUpPr fitToPage="1"/>
  </sheetPr>
  <dimension ref="B2:D13"/>
  <sheetViews>
    <sheetView showGridLines="0" workbookViewId="0">
      <selection activeCell="A1" sqref="A1"/>
    </sheetView>
  </sheetViews>
  <sheetFormatPr baseColWidth="8" defaultRowHeight="15"/>
  <cols>
    <col width="2" customWidth="1" min="1" max="1"/>
    <col width="48" customWidth="1" min="2" max="2"/>
    <col width="16" customWidth="1" min="3" max="3"/>
    <col width="44" customWidth="1" min="4" max="4"/>
  </cols>
  <sheetData>
    <row r="2">
      <c r="B2" s="16" t="inlineStr">
        <is>
          <t>Acquisition &amp; Closing</t>
        </is>
      </c>
    </row>
    <row r="4" ht="22" customHeight="1">
      <c r="B4" s="7" t="inlineStr">
        <is>
          <t>ACQUISITION COST BASE</t>
        </is>
      </c>
      <c r="C4" s="8" t="n"/>
      <c r="D4" s="8" t="n"/>
    </row>
    <row r="5" ht="24" customHeight="1">
      <c r="B5" s="18" t="inlineStr">
        <is>
          <t>Item</t>
        </is>
      </c>
      <c r="C5" s="19" t="inlineStr">
        <is>
          <t>Amount</t>
        </is>
      </c>
      <c r="D5" s="19" t="inlineStr">
        <is>
          <t>Basis / note</t>
        </is>
      </c>
    </row>
    <row r="6">
      <c r="B6" s="6" t="inlineStr">
        <is>
          <t>Purchase price</t>
        </is>
      </c>
      <c r="C6" s="22" t="n">
        <v>610000</v>
      </c>
      <c r="D6" s="34" t="inlineStr">
        <is>
          <t>Negotiated price for the subject dwelling.</t>
        </is>
      </c>
    </row>
    <row r="7">
      <c r="B7" s="36" t="inlineStr">
        <is>
          <t xml:space="preserve">  of which: deposit at agreement</t>
        </is>
      </c>
      <c r="C7" s="37" t="n">
        <v>90000</v>
      </c>
      <c r="D7" s="34" t="inlineStr">
        <is>
          <t>Memo line — included in the purchase price above, not additive.</t>
        </is>
      </c>
    </row>
    <row r="8">
      <c r="B8" s="6" t="inlineStr">
        <is>
          <t>Acquisition closing costs</t>
        </is>
      </c>
      <c r="C8" s="22" t="n">
        <v>6100</v>
      </c>
      <c r="D8" s="34" t="inlineStr">
        <is>
          <t>Legal fees, land transfer tax and disbursements recorded as a single line.</t>
        </is>
      </c>
    </row>
    <row r="9">
      <c r="B9" s="24" t="inlineStr">
        <is>
          <t>TOTAL ACQUISITION COST</t>
        </is>
      </c>
      <c r="C9" s="25">
        <f>C6+C8</f>
        <v/>
      </c>
      <c r="D9" s="27" t="inlineStr">
        <is>
          <t>Excludes deposit memo line.</t>
        </is>
      </c>
    </row>
    <row r="11" ht="58" customHeight="1">
      <c r="B11" s="15" t="inlineStr">
        <is>
          <t>Land transfer tax check (analytical overlay, not a restatement): Ontario LTT on a $610,000 conveyance is approximately $8,675 under the marginal brackets of the Land Transfer Tax Act, R.S.O. 1990, c. L.6, s. 2(1) — 0.5% to $55,000, 1.0% to $250,000, 1.5% to $400,000, 2.0% above. Ottawa levies no municipal land transfer tax. The single $6,100 closing line therefore appears to exclude or understate statutory LTT; the cost base should be verified before reliance. This mirrors the land-transfer-tax adjustment applied in the comparable ground-up engagement.</t>
        </is>
      </c>
    </row>
    <row r="12"/>
    <row r="13"/>
  </sheetData>
  <mergeCells count="2">
    <mergeCell ref="B4:D4"/>
    <mergeCell ref="B11:D13"/>
  </mergeCells>
  <pageMargins left="0.4" right="0.4" top="0.5" bottom="0.5" header="0.5" footer="0.5"/>
  <pageSetup orientation="portrait" fitToHeight="0" fitToWidth="1"/>
</worksheet>
</file>

<file path=xl/worksheets/sheet5.xml><?xml version="1.0" encoding="utf-8"?>
<worksheet xmlns="http://schemas.openxmlformats.org/spreadsheetml/2006/main">
  <sheetPr>
    <outlinePr summaryBelow="1" summaryRight="1"/>
    <pageSetUpPr fitToPage="1"/>
  </sheetPr>
  <dimension ref="B2:G51"/>
  <sheetViews>
    <sheetView showGridLines="0" workbookViewId="0">
      <pane xSplit="1" ySplit="4" topLeftCell="B5" activePane="bottomRight" state="frozen"/>
      <selection pane="topRight"/>
      <selection pane="bottomLeft"/>
      <selection pane="bottomRight" activeCell="A1" sqref="A1"/>
    </sheetView>
  </sheetViews>
  <sheetFormatPr baseColWidth="8" defaultRowHeight="15"/>
  <cols>
    <col width="2" customWidth="1" min="1" max="1"/>
    <col width="48" customWidth="1" min="2" max="2"/>
    <col width="13" customWidth="1" min="3" max="3"/>
    <col width="13" customWidth="1" min="4" max="4"/>
    <col width="13" customWidth="1" min="5" max="5"/>
    <col width="11" customWidth="1" min="6" max="6"/>
    <col width="13" customWidth="1" min="7" max="7"/>
  </cols>
  <sheetData>
    <row r="2">
      <c r="B2" s="16" t="inlineStr">
        <is>
          <t>Renovation — Hard Costs</t>
        </is>
      </c>
    </row>
    <row r="4" ht="24" customHeight="1">
      <c r="B4" s="18" t="inlineStr">
        <is>
          <t>Cost item</t>
        </is>
      </c>
      <c r="C4" s="19" t="inlineStr">
        <is>
          <t>Budget</t>
        </is>
      </c>
      <c r="D4" s="19" t="inlineStr">
        <is>
          <t>Actual</t>
        </is>
      </c>
      <c r="E4" s="19" t="inlineStr">
        <is>
          <t>Variance</t>
        </is>
      </c>
      <c r="F4" s="19" t="inlineStr">
        <is>
          <t>% comp.</t>
        </is>
      </c>
      <c r="G4" s="19" t="inlineStr">
        <is>
          <t>Cost to complete</t>
        </is>
      </c>
    </row>
    <row r="5" ht="22" customHeight="1">
      <c r="B5" s="7" t="inlineStr">
        <is>
          <t>Site Preparation &amp; Demolition</t>
        </is>
      </c>
      <c r="C5" s="8" t="n"/>
      <c r="D5" s="8" t="n"/>
      <c r="E5" s="8" t="n"/>
      <c r="F5" s="8" t="n"/>
      <c r="G5" s="8" t="n"/>
    </row>
    <row r="6">
      <c r="B6" s="38" t="inlineStr">
        <is>
          <t>Full demolition of structural components</t>
        </is>
      </c>
      <c r="C6" s="22" t="n">
        <v>2250</v>
      </c>
      <c r="D6" s="22" t="n">
        <v>2250</v>
      </c>
      <c r="E6" s="22">
        <f>D6-C6</f>
        <v/>
      </c>
      <c r="F6" s="23">
        <f>IF(C6=0,"",D6/C6)</f>
        <v/>
      </c>
      <c r="G6" s="22">
        <f>MAX(C6-D6,0)</f>
        <v/>
      </c>
    </row>
    <row r="7">
      <c r="B7" s="38" t="inlineStr">
        <is>
          <t>Hazardous-materials abatement (asbestos, lead, mould)</t>
        </is>
      </c>
      <c r="C7" s="22" t="n">
        <v>25</v>
      </c>
      <c r="D7" s="22" t="n">
        <v>25</v>
      </c>
      <c r="E7" s="22">
        <f>D7-C7</f>
        <v/>
      </c>
      <c r="F7" s="23">
        <f>IF(C7=0,"",D7/C7)</f>
        <v/>
      </c>
      <c r="G7" s="22">
        <f>MAX(C7-D7,0)</f>
        <v/>
      </c>
    </row>
    <row r="8">
      <c r="B8" s="38" t="inlineStr">
        <is>
          <t>Site clearing &amp; waste disposal</t>
        </is>
      </c>
      <c r="C8" s="22" t="n">
        <v>0</v>
      </c>
      <c r="D8" s="22" t="n">
        <v>0</v>
      </c>
      <c r="E8" s="22">
        <f>D8-C8</f>
        <v/>
      </c>
      <c r="F8" s="23">
        <f>IF(C8=0,"",D8/C8)</f>
        <v/>
      </c>
      <c r="G8" s="22">
        <f>MAX(C8-D8,0)</f>
        <v/>
      </c>
    </row>
    <row r="9">
      <c r="B9" s="38" t="inlineStr">
        <is>
          <t>Temporary protection &amp; hoarding</t>
        </is>
      </c>
      <c r="C9" s="22" t="n">
        <v>500</v>
      </c>
      <c r="D9" s="22" t="n">
        <v>0</v>
      </c>
      <c r="E9" s="22">
        <f>D9-C9</f>
        <v/>
      </c>
      <c r="F9" s="23">
        <f>IF(C9=0,"",D9/C9)</f>
        <v/>
      </c>
      <c r="G9" s="22">
        <f>MAX(C9-D9,0)</f>
        <v/>
      </c>
    </row>
    <row r="10">
      <c r="B10" s="39" t="inlineStr">
        <is>
          <t>Subtotal — Site Preparation &amp; Demolition</t>
        </is>
      </c>
      <c r="C10" s="40">
        <f>SUM(C6:C9)</f>
        <v/>
      </c>
      <c r="D10" s="40">
        <f>SUM(D6:D9)</f>
        <v/>
      </c>
      <c r="E10" s="40">
        <f>SUM(E6:E9)</f>
        <v/>
      </c>
      <c r="F10" s="41">
        <f>IF(C10=0,"",D10/C10)</f>
        <v/>
      </c>
      <c r="G10" s="40">
        <f>SUM(G6:G9)</f>
        <v/>
      </c>
    </row>
    <row r="12" ht="22" customHeight="1">
      <c r="B12" s="7" t="inlineStr">
        <is>
          <t>Structural &amp; Building Envelope</t>
        </is>
      </c>
      <c r="C12" s="8" t="n"/>
      <c r="D12" s="8" t="n"/>
      <c r="E12" s="8" t="n"/>
      <c r="F12" s="8" t="n"/>
      <c r="G12" s="8" t="n"/>
    </row>
    <row r="13">
      <c r="B13" s="38" t="inlineStr">
        <is>
          <t>Structural framing reinforcement / replacement</t>
        </is>
      </c>
      <c r="C13" s="22" t="n">
        <v>750</v>
      </c>
      <c r="D13" s="22" t="n">
        <v>0</v>
      </c>
      <c r="E13" s="22">
        <f>D13-C13</f>
        <v/>
      </c>
      <c r="F13" s="23">
        <f>IF(C13=0,"",D13/C13)</f>
        <v/>
      </c>
      <c r="G13" s="22">
        <f>MAX(C13-D13,0)</f>
        <v/>
      </c>
    </row>
    <row r="14">
      <c r="B14" s="38" t="inlineStr">
        <is>
          <t>Foundations &amp; underpinning</t>
        </is>
      </c>
      <c r="C14" s="22" t="n">
        <v>0</v>
      </c>
      <c r="D14" s="22" t="n">
        <v>0</v>
      </c>
      <c r="E14" s="22">
        <f>D14-C14</f>
        <v/>
      </c>
      <c r="F14" s="23">
        <f>IF(C14=0,"",D14/C14)</f>
        <v/>
      </c>
      <c r="G14" s="22">
        <f>MAX(C14-D14,0)</f>
        <v/>
      </c>
    </row>
    <row r="15">
      <c r="B15" s="38" t="inlineStr">
        <is>
          <t>Masonry repair &amp; repointing</t>
        </is>
      </c>
      <c r="C15" s="22" t="n">
        <v>0</v>
      </c>
      <c r="D15" s="22" t="n">
        <v>0</v>
      </c>
      <c r="E15" s="22">
        <f>D15-C15</f>
        <v/>
      </c>
      <c r="F15" s="23">
        <f>IF(C15=0,"",D15/C15)</f>
        <v/>
      </c>
      <c r="G15" s="22">
        <f>MAX(C15-D15,0)</f>
        <v/>
      </c>
    </row>
    <row r="16">
      <c r="B16" s="38" t="inlineStr">
        <is>
          <t>Roofing repair / replacement</t>
        </is>
      </c>
      <c r="C16" s="22" t="n">
        <v>8000</v>
      </c>
      <c r="D16" s="22" t="n">
        <v>0</v>
      </c>
      <c r="E16" s="22">
        <f>D16-C16</f>
        <v/>
      </c>
      <c r="F16" s="23">
        <f>IF(C16=0,"",D16/C16)</f>
        <v/>
      </c>
      <c r="G16" s="22">
        <f>MAX(C16-D16,0)</f>
        <v/>
      </c>
    </row>
    <row r="17">
      <c r="B17" s="38" t="inlineStr">
        <is>
          <t>Exterior wall cladding</t>
        </is>
      </c>
      <c r="C17" s="22" t="n">
        <v>350</v>
      </c>
      <c r="D17" s="22" t="n">
        <v>0</v>
      </c>
      <c r="E17" s="22">
        <f>D17-C17</f>
        <v/>
      </c>
      <c r="F17" s="23">
        <f>IF(C17=0,"",D17/C17)</f>
        <v/>
      </c>
      <c r="G17" s="22">
        <f>MAX(C17-D17,0)</f>
        <v/>
      </c>
    </row>
    <row r="18">
      <c r="B18" s="38" t="inlineStr">
        <is>
          <t>Window &amp; door replacements</t>
        </is>
      </c>
      <c r="C18" s="22" t="n">
        <v>9850</v>
      </c>
      <c r="D18" s="22" t="n">
        <v>0</v>
      </c>
      <c r="E18" s="22">
        <f>D18-C18</f>
        <v/>
      </c>
      <c r="F18" s="23">
        <f>IF(C18=0,"",D18/C18)</f>
        <v/>
      </c>
      <c r="G18" s="22">
        <f>MAX(C18-D18,0)</f>
        <v/>
      </c>
    </row>
    <row r="19">
      <c r="B19" s="39" t="inlineStr">
        <is>
          <t>Subtotal — Structural &amp; Building Envelope</t>
        </is>
      </c>
      <c r="C19" s="40">
        <f>SUM(C13:C18)</f>
        <v/>
      </c>
      <c r="D19" s="40">
        <f>SUM(D13:D18)</f>
        <v/>
      </c>
      <c r="E19" s="40">
        <f>SUM(E13:E18)</f>
        <v/>
      </c>
      <c r="F19" s="41">
        <f>IF(C19=0,"",D19/C19)</f>
        <v/>
      </c>
      <c r="G19" s="40">
        <f>SUM(G13:G18)</f>
        <v/>
      </c>
    </row>
    <row r="21" ht="22" customHeight="1">
      <c r="B21" s="7" t="inlineStr">
        <is>
          <t>Interior Construction</t>
        </is>
      </c>
      <c r="C21" s="8" t="n"/>
      <c r="D21" s="8" t="n"/>
      <c r="E21" s="8" t="n"/>
      <c r="F21" s="8" t="n"/>
      <c r="G21" s="8" t="n"/>
    </row>
    <row r="22">
      <c r="B22" s="38" t="inlineStr">
        <is>
          <t>Interior framing &amp; drywall</t>
        </is>
      </c>
      <c r="C22" s="22" t="n">
        <v>15632.5</v>
      </c>
      <c r="D22" s="22" t="n">
        <v>0</v>
      </c>
      <c r="E22" s="22">
        <f>D22-C22</f>
        <v/>
      </c>
      <c r="F22" s="23">
        <f>IF(C22=0,"",D22/C22)</f>
        <v/>
      </c>
      <c r="G22" s="22">
        <f>MAX(C22-D22,0)</f>
        <v/>
      </c>
    </row>
    <row r="23">
      <c r="B23" s="38" t="inlineStr">
        <is>
          <t>Painting &amp; wall finishes</t>
        </is>
      </c>
      <c r="C23" s="22" t="n">
        <v>6500</v>
      </c>
      <c r="D23" s="22" t="n">
        <v>0</v>
      </c>
      <c r="E23" s="22">
        <f>D23-C23</f>
        <v/>
      </c>
      <c r="F23" s="23">
        <f>IF(C23=0,"",D23/C23)</f>
        <v/>
      </c>
      <c r="G23" s="22">
        <f>MAX(C23-D23,0)</f>
        <v/>
      </c>
    </row>
    <row r="24">
      <c r="B24" s="38" t="inlineStr">
        <is>
          <t>Flooring (tile, hardwood, vinyl)</t>
        </is>
      </c>
      <c r="C24" s="22" t="n">
        <v>4800</v>
      </c>
      <c r="D24" s="22" t="n">
        <v>0</v>
      </c>
      <c r="E24" s="22">
        <f>D24-C24</f>
        <v/>
      </c>
      <c r="F24" s="23">
        <f>IF(C24=0,"",D24/C24)</f>
        <v/>
      </c>
      <c r="G24" s="22">
        <f>MAX(C24-D24,0)</f>
        <v/>
      </c>
    </row>
    <row r="25">
      <c r="B25" s="38" t="inlineStr">
        <is>
          <t>Ceiling systems</t>
        </is>
      </c>
      <c r="C25" s="22" t="n">
        <v>0</v>
      </c>
      <c r="D25" s="22" t="n">
        <v>0</v>
      </c>
      <c r="E25" s="22">
        <f>D25-C25</f>
        <v/>
      </c>
      <c r="F25" s="23">
        <f>IF(C25=0,"",D25/C25)</f>
        <v/>
      </c>
      <c r="G25" s="22">
        <f>MAX(C25-D25,0)</f>
        <v/>
      </c>
    </row>
    <row r="26">
      <c r="B26" s="38" t="inlineStr">
        <is>
          <t>Trim</t>
        </is>
      </c>
      <c r="C26" s="22" t="n">
        <v>1500</v>
      </c>
      <c r="D26" s="22" t="n">
        <v>0</v>
      </c>
      <c r="E26" s="22">
        <f>D26-C26</f>
        <v/>
      </c>
      <c r="F26" s="23">
        <f>IF(C26=0,"",D26/C26)</f>
        <v/>
      </c>
      <c r="G26" s="22">
        <f>MAX(C26-D26,0)</f>
        <v/>
      </c>
    </row>
    <row r="27">
      <c r="B27" s="38" t="inlineStr">
        <is>
          <t>Stairs, railings, balustrades</t>
        </is>
      </c>
      <c r="C27" s="22" t="n">
        <v>2500</v>
      </c>
      <c r="D27" s="22" t="n">
        <v>0</v>
      </c>
      <c r="E27" s="22">
        <f>D27-C27</f>
        <v/>
      </c>
      <c r="F27" s="23">
        <f>IF(C27=0,"",D27/C27)</f>
        <v/>
      </c>
      <c r="G27" s="22">
        <f>MAX(C27-D27,0)</f>
        <v/>
      </c>
    </row>
    <row r="28">
      <c r="B28" s="39" t="inlineStr">
        <is>
          <t>Subtotal — Interior Construction</t>
        </is>
      </c>
      <c r="C28" s="40">
        <f>SUM(C22:C27)</f>
        <v/>
      </c>
      <c r="D28" s="40">
        <f>SUM(D22:D27)</f>
        <v/>
      </c>
      <c r="E28" s="40">
        <f>SUM(E22:E27)</f>
        <v/>
      </c>
      <c r="F28" s="41">
        <f>IF(C28=0,"",D28/C28)</f>
        <v/>
      </c>
      <c r="G28" s="40">
        <f>SUM(G22:G27)</f>
        <v/>
      </c>
    </row>
    <row r="30" ht="22" customHeight="1">
      <c r="B30" s="7" t="inlineStr">
        <is>
          <t>Mechanical, Electrical &amp; Plumbing</t>
        </is>
      </c>
      <c r="C30" s="8" t="n"/>
      <c r="D30" s="8" t="n"/>
      <c r="E30" s="8" t="n"/>
      <c r="F30" s="8" t="n"/>
      <c r="G30" s="8" t="n"/>
    </row>
    <row r="31">
      <c r="B31" s="38" t="inlineStr">
        <is>
          <t>HVAC systems (replacement / upgrade)</t>
        </is>
      </c>
      <c r="C31" s="22" t="n">
        <v>4500</v>
      </c>
      <c r="D31" s="22" t="n">
        <v>0</v>
      </c>
      <c r="E31" s="22">
        <f>D31-C31</f>
        <v/>
      </c>
      <c r="F31" s="23">
        <f>IF(C31=0,"",D31/C31)</f>
        <v/>
      </c>
      <c r="G31" s="22">
        <f>MAX(C31-D31,0)</f>
        <v/>
      </c>
    </row>
    <row r="32">
      <c r="B32" s="38" t="inlineStr">
        <is>
          <t>Plumbing fixtures &amp; piping</t>
        </is>
      </c>
      <c r="C32" s="22" t="n">
        <v>9725</v>
      </c>
      <c r="D32" s="22" t="n">
        <v>350</v>
      </c>
      <c r="E32" s="22">
        <f>D32-C32</f>
        <v/>
      </c>
      <c r="F32" s="23">
        <f>IF(C32=0,"",D32/C32)</f>
        <v/>
      </c>
      <c r="G32" s="22">
        <f>MAX(C32-D32,0)</f>
        <v/>
      </c>
    </row>
    <row r="33">
      <c r="B33" s="38" t="inlineStr">
        <is>
          <t>Electrical service upgrades &amp; rewiring</t>
        </is>
      </c>
      <c r="C33" s="22" t="n">
        <v>4000</v>
      </c>
      <c r="D33" s="22" t="n">
        <v>0</v>
      </c>
      <c r="E33" s="22">
        <f>D33-C33</f>
        <v/>
      </c>
      <c r="F33" s="23">
        <f>IF(C33=0,"",D33/C33)</f>
        <v/>
      </c>
      <c r="G33" s="22">
        <f>MAX(C33-D33,0)</f>
        <v/>
      </c>
    </row>
    <row r="34">
      <c r="B34" s="38" t="inlineStr">
        <is>
          <t>Lighting fixtures &amp; controls</t>
        </is>
      </c>
      <c r="C34" s="22" t="n">
        <v>1000</v>
      </c>
      <c r="D34" s="22" t="n">
        <v>0</v>
      </c>
      <c r="E34" s="22">
        <f>D34-C34</f>
        <v/>
      </c>
      <c r="F34" s="23">
        <f>IF(C34=0,"",D34/C34)</f>
        <v/>
      </c>
      <c r="G34" s="22">
        <f>MAX(C34-D34,0)</f>
        <v/>
      </c>
    </row>
    <row r="35">
      <c r="B35" s="38" t="inlineStr">
        <is>
          <t>Fire alarm &amp; suppression</t>
        </is>
      </c>
      <c r="C35" s="22" t="n">
        <v>250</v>
      </c>
      <c r="D35" s="22" t="n">
        <v>0</v>
      </c>
      <c r="E35" s="22">
        <f>D35-C35</f>
        <v/>
      </c>
      <c r="F35" s="23">
        <f>IF(C35=0,"",D35/C35)</f>
        <v/>
      </c>
      <c r="G35" s="22">
        <f>MAX(C35-D35,0)</f>
        <v/>
      </c>
    </row>
    <row r="36">
      <c r="B36" s="38" t="inlineStr">
        <is>
          <t>Data, communications &amp; security</t>
        </is>
      </c>
      <c r="C36" s="22" t="n">
        <v>200</v>
      </c>
      <c r="D36" s="22" t="n">
        <v>50</v>
      </c>
      <c r="E36" s="22">
        <f>D36-C36</f>
        <v/>
      </c>
      <c r="F36" s="23">
        <f>IF(C36=0,"",D36/C36)</f>
        <v/>
      </c>
      <c r="G36" s="22">
        <f>MAX(C36-D36,0)</f>
        <v/>
      </c>
    </row>
    <row r="37">
      <c r="B37" s="39" t="inlineStr">
        <is>
          <t>Subtotal — Mechanical, Electrical &amp; Plumbing</t>
        </is>
      </c>
      <c r="C37" s="40">
        <f>SUM(C31:C36)</f>
        <v/>
      </c>
      <c r="D37" s="40">
        <f>SUM(D31:D36)</f>
        <v/>
      </c>
      <c r="E37" s="40">
        <f>SUM(E31:E36)</f>
        <v/>
      </c>
      <c r="F37" s="41">
        <f>IF(C37=0,"",D37/C37)</f>
        <v/>
      </c>
      <c r="G37" s="40">
        <f>SUM(G31:G36)</f>
        <v/>
      </c>
    </row>
    <row r="39" ht="22" customHeight="1">
      <c r="B39" s="7" t="inlineStr">
        <is>
          <t>Fixtures, Fittings, Equipment &amp; Insulation</t>
        </is>
      </c>
      <c r="C39" s="8" t="n"/>
      <c r="D39" s="8" t="n"/>
      <c r="E39" s="8" t="n"/>
      <c r="F39" s="8" t="n"/>
      <c r="G39" s="8" t="n"/>
    </row>
    <row r="40">
      <c r="B40" s="38" t="inlineStr">
        <is>
          <t>Kitchen cabinetry &amp; countertops</t>
        </is>
      </c>
      <c r="C40" s="22" t="n">
        <v>5600</v>
      </c>
      <c r="D40" s="22" t="n">
        <v>1440</v>
      </c>
      <c r="E40" s="22">
        <f>D40-C40</f>
        <v/>
      </c>
      <c r="F40" s="23">
        <f>IF(C40=0,"",D40/C40)</f>
        <v/>
      </c>
      <c r="G40" s="22">
        <f>MAX(C40-D40,0)</f>
        <v/>
      </c>
    </row>
    <row r="41">
      <c r="B41" s="38" t="inlineStr">
        <is>
          <t>Insulation</t>
        </is>
      </c>
      <c r="C41" s="22" t="n">
        <v>4200</v>
      </c>
      <c r="D41" s="22" t="n">
        <v>0</v>
      </c>
      <c r="E41" s="22">
        <f>D41-C41</f>
        <v/>
      </c>
      <c r="F41" s="23">
        <f>IF(C41=0,"",D41/C41)</f>
        <v/>
      </c>
      <c r="G41" s="22">
        <f>MAX(C41-D41,0)</f>
        <v/>
      </c>
    </row>
    <row r="42">
      <c r="B42" s="38" t="inlineStr">
        <is>
          <t>Mirrors &amp; accessories</t>
        </is>
      </c>
      <c r="C42" s="22" t="n">
        <v>1000</v>
      </c>
      <c r="D42" s="22" t="n">
        <v>0</v>
      </c>
      <c r="E42" s="22">
        <f>D42-C42</f>
        <v/>
      </c>
      <c r="F42" s="23">
        <f>IF(C42=0,"",D42/C42)</f>
        <v/>
      </c>
      <c r="G42" s="22">
        <f>MAX(C42-D42,0)</f>
        <v/>
      </c>
    </row>
    <row r="43">
      <c r="B43" s="38" t="inlineStr">
        <is>
          <t>Appliances</t>
        </is>
      </c>
      <c r="C43" s="22" t="n">
        <v>3500</v>
      </c>
      <c r="D43" s="22" t="n">
        <v>0</v>
      </c>
      <c r="E43" s="22">
        <f>D43-C43</f>
        <v/>
      </c>
      <c r="F43" s="23">
        <f>IF(C43=0,"",D43/C43)</f>
        <v/>
      </c>
      <c r="G43" s="22">
        <f>MAX(C43-D43,0)</f>
        <v/>
      </c>
    </row>
    <row r="44">
      <c r="B44" s="38" t="inlineStr">
        <is>
          <t>Window coverings</t>
        </is>
      </c>
      <c r="C44" s="22" t="n">
        <v>0</v>
      </c>
      <c r="D44" s="22" t="n">
        <v>0</v>
      </c>
      <c r="E44" s="22">
        <f>D44-C44</f>
        <v/>
      </c>
      <c r="F44" s="23">
        <f>IF(C44=0,"",D44/C44)</f>
        <v/>
      </c>
      <c r="G44" s="22">
        <f>MAX(C44-D44,0)</f>
        <v/>
      </c>
    </row>
    <row r="45">
      <c r="B45" s="38" t="inlineStr">
        <is>
          <t>Built-in furniture</t>
        </is>
      </c>
      <c r="C45" s="22" t="n">
        <v>0</v>
      </c>
      <c r="D45" s="22" t="n">
        <v>0</v>
      </c>
      <c r="E45" s="22">
        <f>D45-C45</f>
        <v/>
      </c>
      <c r="F45" s="23">
        <f>IF(C45=0,"",D45/C45)</f>
        <v/>
      </c>
      <c r="G45" s="22">
        <f>MAX(C45-D45,0)</f>
        <v/>
      </c>
    </row>
    <row r="46">
      <c r="B46" s="39" t="inlineStr">
        <is>
          <t>Subtotal — Fixtures, Fittings, Equipment &amp; Insulation</t>
        </is>
      </c>
      <c r="C46" s="40">
        <f>SUM(C40:C45)</f>
        <v/>
      </c>
      <c r="D46" s="40">
        <f>SUM(D40:D45)</f>
        <v/>
      </c>
      <c r="E46" s="40">
        <f>SUM(E40:E45)</f>
        <v/>
      </c>
      <c r="F46" s="41">
        <f>IF(C46=0,"",D46/C46)</f>
        <v/>
      </c>
      <c r="G46" s="40">
        <f>SUM(G40:G45)</f>
        <v/>
      </c>
    </row>
    <row r="48">
      <c r="B48" s="42" t="inlineStr">
        <is>
          <t>TOTAL</t>
        </is>
      </c>
      <c r="C48" s="43">
        <f>C10+C19+C28+C37+C46</f>
        <v/>
      </c>
      <c r="D48" s="43">
        <f>D10+D19+D28+D37+D46</f>
        <v/>
      </c>
      <c r="E48" s="43">
        <f>E10+E19+E28+E37+E46</f>
        <v/>
      </c>
      <c r="F48" s="44">
        <f>IF(C48=0,"",D48/C48)</f>
        <v/>
      </c>
      <c r="G48" s="43">
        <f>G10+G19+G28+G37+G46</f>
        <v/>
      </c>
    </row>
    <row r="50" ht="30" customHeight="1">
      <c r="B50" s="15" t="inlineStr">
        <is>
          <t>Hard-cost line items as scoped in the engagement. Budget is the initial estimate; Actual is recorded spend to the reporting date. The 1985 vintage of the dwelling is the reason a designated-substances (asbestos / lead) abatement line is carried — see Risk &amp; Sensitivity and Sources &amp; Method.</t>
        </is>
      </c>
    </row>
    <row r="51"/>
  </sheetData>
  <mergeCells count="6">
    <mergeCell ref="B50:G51"/>
    <mergeCell ref="B5:G5"/>
    <mergeCell ref="B30:G30"/>
    <mergeCell ref="B12:G12"/>
    <mergeCell ref="B21:G21"/>
    <mergeCell ref="B39:G39"/>
  </mergeCells>
  <pageMargins left="0.4" right="0.4" top="0.5" bottom="0.5" header="0.5" footer="0.5"/>
  <pageSetup orientation="landscape" fitToHeight="0" fitToWidth="1"/>
</worksheet>
</file>

<file path=xl/worksheets/sheet6.xml><?xml version="1.0" encoding="utf-8"?>
<worksheet xmlns="http://schemas.openxmlformats.org/spreadsheetml/2006/main">
  <sheetPr>
    <outlinePr summaryBelow="1" summaryRight="1"/>
    <pageSetUpPr fitToPage="1"/>
  </sheetPr>
  <dimension ref="B2:G35"/>
  <sheetViews>
    <sheetView showGridLines="0" workbookViewId="0">
      <pane xSplit="1" ySplit="4" topLeftCell="B5" activePane="bottomRight" state="frozen"/>
      <selection pane="topRight"/>
      <selection pane="bottomLeft"/>
      <selection pane="bottomRight" activeCell="A1" sqref="A1"/>
    </sheetView>
  </sheetViews>
  <sheetFormatPr baseColWidth="8" defaultRowHeight="15"/>
  <cols>
    <col width="2" customWidth="1" min="1" max="1"/>
    <col width="48" customWidth="1" min="2" max="2"/>
    <col width="13" customWidth="1" min="3" max="3"/>
    <col width="13" customWidth="1" min="4" max="4"/>
    <col width="13" customWidth="1" min="5" max="5"/>
    <col width="11" customWidth="1" min="6" max="6"/>
    <col width="13" customWidth="1" min="7" max="7"/>
  </cols>
  <sheetData>
    <row r="2">
      <c r="B2" s="16" t="inlineStr">
        <is>
          <t>Renovation — Soft Costs</t>
        </is>
      </c>
    </row>
    <row r="4" ht="24" customHeight="1">
      <c r="B4" s="18" t="inlineStr">
        <is>
          <t>Cost item</t>
        </is>
      </c>
      <c r="C4" s="19" t="inlineStr">
        <is>
          <t>Budget</t>
        </is>
      </c>
      <c r="D4" s="19" t="inlineStr">
        <is>
          <t>Actual</t>
        </is>
      </c>
      <c r="E4" s="19" t="inlineStr">
        <is>
          <t>Variance</t>
        </is>
      </c>
      <c r="F4" s="19" t="inlineStr">
        <is>
          <t>% comp.</t>
        </is>
      </c>
      <c r="G4" s="19" t="inlineStr">
        <is>
          <t>Cost to complete</t>
        </is>
      </c>
    </row>
    <row r="5" ht="22" customHeight="1">
      <c r="B5" s="7" t="inlineStr">
        <is>
          <t>Professional &amp; Design Services</t>
        </is>
      </c>
      <c r="C5" s="8" t="n"/>
      <c r="D5" s="8" t="n"/>
      <c r="E5" s="8" t="n"/>
      <c r="F5" s="8" t="n"/>
      <c r="G5" s="8" t="n"/>
    </row>
    <row r="6">
      <c r="B6" s="38" t="inlineStr">
        <is>
          <t>Architectural &amp; interior design fees</t>
        </is>
      </c>
      <c r="C6" s="22" t="n">
        <v>1000</v>
      </c>
      <c r="D6" s="22" t="n">
        <v>0</v>
      </c>
      <c r="E6" s="22">
        <f>D6-C6</f>
        <v/>
      </c>
      <c r="F6" s="23">
        <f>IF(C6=0,"",D6/C6)</f>
        <v/>
      </c>
      <c r="G6" s="22">
        <f>MAX(C6-D6,0)</f>
        <v/>
      </c>
    </row>
    <row r="7">
      <c r="B7" s="38" t="inlineStr">
        <is>
          <t>Structural / mechanical / electrical engineering</t>
        </is>
      </c>
      <c r="C7" s="22" t="n">
        <v>0</v>
      </c>
      <c r="D7" s="22" t="n">
        <v>0</v>
      </c>
      <c r="E7" s="22">
        <f>D7-C7</f>
        <v/>
      </c>
      <c r="F7" s="23">
        <f>IF(C7=0,"",D7/C7)</f>
        <v/>
      </c>
      <c r="G7" s="22">
        <f>MAX(C7-D7,0)</f>
        <v/>
      </c>
    </row>
    <row r="8">
      <c r="B8" s="38" t="inlineStr">
        <is>
          <t>Quantity surveying / cost consulting</t>
        </is>
      </c>
      <c r="C8" s="22" t="n">
        <v>0</v>
      </c>
      <c r="D8" s="22" t="n">
        <v>0</v>
      </c>
      <c r="E8" s="22">
        <f>D8-C8</f>
        <v/>
      </c>
      <c r="F8" s="23">
        <f>IF(C8=0,"",D8/C8)</f>
        <v/>
      </c>
      <c r="G8" s="22">
        <f>MAX(C8-D8,0)</f>
        <v/>
      </c>
    </row>
    <row r="9">
      <c r="B9" s="38" t="inlineStr">
        <is>
          <t>Building-envelope consultants</t>
        </is>
      </c>
      <c r="C9" s="22" t="n">
        <v>0</v>
      </c>
      <c r="D9" s="22" t="n">
        <v>0</v>
      </c>
      <c r="E9" s="22">
        <f>D9-C9</f>
        <v/>
      </c>
      <c r="F9" s="23">
        <f>IF(C9=0,"",D9/C9)</f>
        <v/>
      </c>
      <c r="G9" s="22">
        <f>MAX(C9-D9,0)</f>
        <v/>
      </c>
    </row>
    <row r="10">
      <c r="B10" s="38" t="inlineStr">
        <is>
          <t>Specialty consultants (acoustics, heritage, lighting)</t>
        </is>
      </c>
      <c r="C10" s="22" t="n">
        <v>2500</v>
      </c>
      <c r="D10" s="22" t="n">
        <v>0</v>
      </c>
      <c r="E10" s="22">
        <f>D10-C10</f>
        <v/>
      </c>
      <c r="F10" s="23">
        <f>IF(C10=0,"",D10/C10)</f>
        <v/>
      </c>
      <c r="G10" s="22">
        <f>MAX(C10-D10,0)</f>
        <v/>
      </c>
    </row>
    <row r="11">
      <c r="B11" s="39" t="inlineStr">
        <is>
          <t>Subtotal — Professional &amp; Design Services</t>
        </is>
      </c>
      <c r="C11" s="40">
        <f>SUM(C6:C10)</f>
        <v/>
      </c>
      <c r="D11" s="40">
        <f>SUM(D6:D10)</f>
        <v/>
      </c>
      <c r="E11" s="40">
        <f>SUM(E6:E10)</f>
        <v/>
      </c>
      <c r="F11" s="41">
        <f>IF(C11=0,"",D11/C11)</f>
        <v/>
      </c>
      <c r="G11" s="40">
        <f>SUM(G6:G10)</f>
        <v/>
      </c>
    </row>
    <row r="13" ht="22" customHeight="1">
      <c r="B13" s="7" t="inlineStr">
        <is>
          <t>Permitting &amp; Approvals</t>
        </is>
      </c>
      <c r="C13" s="8" t="n"/>
      <c r="D13" s="8" t="n"/>
      <c r="E13" s="8" t="n"/>
      <c r="F13" s="8" t="n"/>
      <c r="G13" s="8" t="n"/>
    </row>
    <row r="14">
      <c r="B14" s="38" t="inlineStr">
        <is>
          <t>Building permit fees</t>
        </is>
      </c>
      <c r="C14" s="22" t="n">
        <v>500</v>
      </c>
      <c r="D14" s="22" t="n">
        <v>0</v>
      </c>
      <c r="E14" s="22">
        <f>D14-C14</f>
        <v/>
      </c>
      <c r="F14" s="23">
        <f>IF(C14=0,"",D14/C14)</f>
        <v/>
      </c>
      <c r="G14" s="22">
        <f>MAX(C14-D14,0)</f>
        <v/>
      </c>
    </row>
    <row r="15">
      <c r="B15" s="38" t="inlineStr">
        <is>
          <t>Development charges (if applicable)</t>
        </is>
      </c>
      <c r="C15" s="22" t="n">
        <v>4100</v>
      </c>
      <c r="D15" s="22" t="n">
        <v>0</v>
      </c>
      <c r="E15" s="22">
        <f>D15-C15</f>
        <v/>
      </c>
      <c r="F15" s="23">
        <f>IF(C15=0,"",D15/C15)</f>
        <v/>
      </c>
      <c r="G15" s="22">
        <f>MAX(C15-D15,0)</f>
        <v/>
      </c>
    </row>
    <row r="16">
      <c r="B16" s="38" t="inlineStr">
        <is>
          <t>Heritage approvals</t>
        </is>
      </c>
      <c r="C16" s="22" t="n">
        <v>0</v>
      </c>
      <c r="D16" s="22" t="n">
        <v>0</v>
      </c>
      <c r="E16" s="22">
        <f>D16-C16</f>
        <v/>
      </c>
      <c r="F16" s="23">
        <f>IF(C16=0,"",D16/C16)</f>
        <v/>
      </c>
      <c r="G16" s="22">
        <f>MAX(C16-D16,0)</f>
        <v/>
      </c>
    </row>
    <row r="17">
      <c r="B17" s="38" t="inlineStr">
        <is>
          <t>Utility connection fees</t>
        </is>
      </c>
      <c r="C17" s="22" t="n">
        <v>500</v>
      </c>
      <c r="D17" s="22" t="n">
        <v>0</v>
      </c>
      <c r="E17" s="22">
        <f>D17-C17</f>
        <v/>
      </c>
      <c r="F17" s="23">
        <f>IF(C17=0,"",D17/C17)</f>
        <v/>
      </c>
      <c r="G17" s="22">
        <f>MAX(C17-D17,0)</f>
        <v/>
      </c>
    </row>
    <row r="18">
      <c r="B18" s="39" t="inlineStr">
        <is>
          <t>Subtotal — Permitting &amp; Approvals</t>
        </is>
      </c>
      <c r="C18" s="40">
        <f>SUM(C14:C17)</f>
        <v/>
      </c>
      <c r="D18" s="40">
        <f>SUM(D14:D17)</f>
        <v/>
      </c>
      <c r="E18" s="40">
        <f>SUM(E14:E17)</f>
        <v/>
      </c>
      <c r="F18" s="41">
        <f>IF(C18=0,"",D18/C18)</f>
        <v/>
      </c>
      <c r="G18" s="40">
        <f>SUM(G14:G17)</f>
        <v/>
      </c>
    </row>
    <row r="20" ht="22" customHeight="1">
      <c r="B20" s="7" t="inlineStr">
        <is>
          <t>Project Administration</t>
        </is>
      </c>
      <c r="C20" s="8" t="n"/>
      <c r="D20" s="8" t="n"/>
      <c r="E20" s="8" t="n"/>
      <c r="F20" s="8" t="n"/>
      <c r="G20" s="8" t="n"/>
    </row>
    <row r="21">
      <c r="B21" s="38" t="inlineStr">
        <is>
          <t>Project management fees (internal or external)</t>
        </is>
      </c>
      <c r="C21" s="22" t="n">
        <v>13000</v>
      </c>
      <c r="D21" s="22" t="n">
        <v>2300</v>
      </c>
      <c r="E21" s="22">
        <f>D21-C21</f>
        <v/>
      </c>
      <c r="F21" s="23">
        <f>IF(C21=0,"",D21/C21)</f>
        <v/>
      </c>
      <c r="G21" s="22">
        <f>MAX(C21-D21,0)</f>
        <v/>
      </c>
    </row>
    <row r="22">
      <c r="B22" s="38" t="inlineStr">
        <is>
          <t>Site supervision (clerk of works)</t>
        </is>
      </c>
      <c r="C22" s="22" t="n">
        <v>0</v>
      </c>
      <c r="D22" s="22" t="n">
        <v>0</v>
      </c>
      <c r="E22" s="22">
        <f>D22-C22</f>
        <v/>
      </c>
      <c r="F22" s="23">
        <f>IF(C22=0,"",D22/C22)</f>
        <v/>
      </c>
      <c r="G22" s="22">
        <f>MAX(C22-D22,0)</f>
        <v/>
      </c>
    </row>
    <row r="23">
      <c r="B23" s="38" t="inlineStr">
        <is>
          <t>Legal fees for contracts &amp; disputes</t>
        </is>
      </c>
      <c r="C23" s="22" t="n">
        <v>0</v>
      </c>
      <c r="D23" s="22" t="n">
        <v>0</v>
      </c>
      <c r="E23" s="22">
        <f>D23-C23</f>
        <v/>
      </c>
      <c r="F23" s="23">
        <f>IF(C23=0,"",D23/C23)</f>
        <v/>
      </c>
      <c r="G23" s="22">
        <f>MAX(C23-D23,0)</f>
        <v/>
      </c>
    </row>
    <row r="24">
      <c r="B24" s="38" t="inlineStr">
        <is>
          <t>Insurance (builder's risk, general liability)</t>
        </is>
      </c>
      <c r="C24" s="22" t="n">
        <v>2160</v>
      </c>
      <c r="D24" s="22" t="n">
        <v>180</v>
      </c>
      <c r="E24" s="22">
        <f>D24-C24</f>
        <v/>
      </c>
      <c r="F24" s="23">
        <f>IF(C24=0,"",D24/C24)</f>
        <v/>
      </c>
      <c r="G24" s="22">
        <f>MAX(C24-D24,0)</f>
        <v/>
      </c>
    </row>
    <row r="25">
      <c r="B25" s="39" t="inlineStr">
        <is>
          <t>Subtotal — Project Administration</t>
        </is>
      </c>
      <c r="C25" s="40">
        <f>SUM(C21:C24)</f>
        <v/>
      </c>
      <c r="D25" s="40">
        <f>SUM(D21:D24)</f>
        <v/>
      </c>
      <c r="E25" s="40">
        <f>SUM(E21:E24)</f>
        <v/>
      </c>
      <c r="F25" s="41">
        <f>IF(C25=0,"",D25/C25)</f>
        <v/>
      </c>
      <c r="G25" s="40">
        <f>SUM(G21:G24)</f>
        <v/>
      </c>
    </row>
    <row r="27" ht="22" customHeight="1">
      <c r="B27" s="7" t="inlineStr">
        <is>
          <t>Disposition &amp; Marketing</t>
        </is>
      </c>
      <c r="C27" s="8" t="n"/>
      <c r="D27" s="8" t="n"/>
      <c r="E27" s="8" t="n"/>
      <c r="F27" s="8" t="n"/>
      <c r="G27" s="8" t="n"/>
    </row>
    <row r="28">
      <c r="B28" s="38" t="inlineStr">
        <is>
          <t>Marketing &amp; sale prep (staging, photography, advertising)</t>
        </is>
      </c>
      <c r="C28" s="22" t="n">
        <v>500</v>
      </c>
      <c r="D28" s="22" t="n">
        <v>0</v>
      </c>
      <c r="E28" s="22">
        <f>D28-C28</f>
        <v/>
      </c>
      <c r="F28" s="23">
        <f>IF(C28=0,"",D28/C28)</f>
        <v/>
      </c>
      <c r="G28" s="22">
        <f>MAX(C28-D28,0)</f>
        <v/>
      </c>
    </row>
    <row r="29">
      <c r="B29" s="38" t="inlineStr">
        <is>
          <t>Moving / clear-out costs</t>
        </is>
      </c>
      <c r="C29" s="22" t="n">
        <v>400</v>
      </c>
      <c r="D29" s="22" t="n">
        <v>0</v>
      </c>
      <c r="E29" s="22">
        <f>D29-C29</f>
        <v/>
      </c>
      <c r="F29" s="23">
        <f>IF(C29=0,"",D29/C29)</f>
        <v/>
      </c>
      <c r="G29" s="22">
        <f>MAX(C29-D29,0)</f>
        <v/>
      </c>
    </row>
    <row r="30">
      <c r="B30" s="39" t="inlineStr">
        <is>
          <t>Subtotal — Disposition &amp; Marketing</t>
        </is>
      </c>
      <c r="C30" s="40">
        <f>SUM(C28:C29)</f>
        <v/>
      </c>
      <c r="D30" s="40">
        <f>SUM(D28:D29)</f>
        <v/>
      </c>
      <c r="E30" s="40">
        <f>SUM(E28:E29)</f>
        <v/>
      </c>
      <c r="F30" s="41">
        <f>IF(C30=0,"",D30/C30)</f>
        <v/>
      </c>
      <c r="G30" s="40">
        <f>SUM(G28:G29)</f>
        <v/>
      </c>
    </row>
    <row r="32">
      <c r="B32" s="42" t="inlineStr">
        <is>
          <t>TOTAL</t>
        </is>
      </c>
      <c r="C32" s="43">
        <f>C11+C18+C25+C30</f>
        <v/>
      </c>
      <c r="D32" s="43">
        <f>D11+D18+D25+D30</f>
        <v/>
      </c>
      <c r="E32" s="43">
        <f>E11+E18+E25+E30</f>
        <v/>
      </c>
      <c r="F32" s="44">
        <f>IF(C32=0,"",D32/C32)</f>
        <v/>
      </c>
      <c r="G32" s="43">
        <f>G11+G18+G25+G30</f>
        <v/>
      </c>
    </row>
    <row r="34" ht="30" customHeight="1">
      <c r="B34" s="15" t="inlineStr">
        <is>
          <t>Soft costs cover design, approvals, project administration and disposition. Development charges are carried as a contingent line; most renovations of an existing single dwelling do not trigger them, but the allowance is retained pending confirmation of scope.</t>
        </is>
      </c>
    </row>
    <row r="35"/>
  </sheetData>
  <mergeCells count="5">
    <mergeCell ref="B20:G20"/>
    <mergeCell ref="B34:G35"/>
    <mergeCell ref="B5:G5"/>
    <mergeCell ref="B27:G27"/>
    <mergeCell ref="B13:G13"/>
  </mergeCells>
  <pageMargins left="0.4" right="0.4" top="0.5" bottom="0.5" header="0.5" footer="0.5"/>
  <pageSetup orientation="landscape" fitToHeight="0" fitToWidth="1"/>
</worksheet>
</file>

<file path=xl/worksheets/sheet7.xml><?xml version="1.0" encoding="utf-8"?>
<worksheet xmlns="http://schemas.openxmlformats.org/spreadsheetml/2006/main">
  <sheetPr>
    <outlinePr summaryBelow="1" summaryRight="1"/>
    <pageSetUpPr fitToPage="1"/>
  </sheetPr>
  <dimension ref="B2:G15"/>
  <sheetViews>
    <sheetView showGridLines="0" workbookViewId="0">
      <pane xSplit="1" ySplit="4" topLeftCell="B5" activePane="bottomRight" state="frozen"/>
      <selection pane="topRight"/>
      <selection pane="bottomLeft"/>
      <selection pane="bottomRight" activeCell="A1" sqref="A1"/>
    </sheetView>
  </sheetViews>
  <sheetFormatPr baseColWidth="8" defaultRowHeight="15"/>
  <cols>
    <col width="2" customWidth="1" min="1" max="1"/>
    <col width="48" customWidth="1" min="2" max="2"/>
    <col width="13" customWidth="1" min="3" max="3"/>
    <col width="13" customWidth="1" min="4" max="4"/>
    <col width="13" customWidth="1" min="5" max="5"/>
    <col width="11" customWidth="1" min="6" max="6"/>
    <col width="13" customWidth="1" min="7" max="7"/>
  </cols>
  <sheetData>
    <row r="2">
      <c r="B2" s="16" t="inlineStr">
        <is>
          <t>Contingency</t>
        </is>
      </c>
    </row>
    <row r="4" ht="24" customHeight="1">
      <c r="B4" s="18" t="inlineStr">
        <is>
          <t>Cost item</t>
        </is>
      </c>
      <c r="C4" s="19" t="inlineStr">
        <is>
          <t>Budget</t>
        </is>
      </c>
      <c r="D4" s="19" t="inlineStr">
        <is>
          <t>Actual</t>
        </is>
      </c>
      <c r="E4" s="19" t="inlineStr">
        <is>
          <t>Variance</t>
        </is>
      </c>
      <c r="F4" s="19" t="inlineStr">
        <is>
          <t>% comp.</t>
        </is>
      </c>
      <c r="G4" s="19" t="inlineStr">
        <is>
          <t>Cost to complete</t>
        </is>
      </c>
    </row>
    <row r="5" ht="22" customHeight="1">
      <c r="B5" s="7" t="inlineStr">
        <is>
          <t>Contingency</t>
        </is>
      </c>
      <c r="C5" s="8" t="n"/>
      <c r="D5" s="8" t="n"/>
      <c r="E5" s="8" t="n"/>
      <c r="F5" s="8" t="n"/>
      <c r="G5" s="8" t="n"/>
    </row>
    <row r="6">
      <c r="B6" s="38" t="inlineStr">
        <is>
          <t>Construction contingency (on hard costs)</t>
        </is>
      </c>
      <c r="C6" s="22" t="n">
        <v>11900</v>
      </c>
      <c r="D6" s="22" t="n">
        <v>0</v>
      </c>
      <c r="E6" s="22">
        <f>D6-C6</f>
        <v/>
      </c>
      <c r="F6" s="23">
        <f>IF(C6=0,"",D6/C6)</f>
        <v/>
      </c>
      <c r="G6" s="22">
        <f>MAX(C6-D6,0)</f>
        <v/>
      </c>
    </row>
    <row r="7">
      <c r="B7" s="38" t="inlineStr">
        <is>
          <t>Design contingency (on soft costs)</t>
        </is>
      </c>
      <c r="C7" s="22" t="n">
        <v>2000</v>
      </c>
      <c r="D7" s="22" t="n">
        <v>0</v>
      </c>
      <c r="E7" s="22">
        <f>D7-C7</f>
        <v/>
      </c>
      <c r="F7" s="23">
        <f>IF(C7=0,"",D7/C7)</f>
        <v/>
      </c>
      <c r="G7" s="22">
        <f>MAX(C7-D7,0)</f>
        <v/>
      </c>
    </row>
    <row r="8">
      <c r="B8" s="38" t="inlineStr">
        <is>
          <t>Escalation allowance (inflation over the build)</t>
        </is>
      </c>
      <c r="C8" s="22" t="n">
        <v>0</v>
      </c>
      <c r="D8" s="22" t="n">
        <v>0</v>
      </c>
      <c r="E8" s="22">
        <f>D8-C8</f>
        <v/>
      </c>
      <c r="F8" s="23">
        <f>IF(C8=0,"",D8/C8)</f>
        <v/>
      </c>
      <c r="G8" s="22">
        <f>MAX(C8-D8,0)</f>
        <v/>
      </c>
    </row>
    <row r="9">
      <c r="B9" s="38" t="inlineStr">
        <is>
          <t>Unforeseen-conditions allowance (existing-building unknowns)</t>
        </is>
      </c>
      <c r="C9" s="22" t="n">
        <v>0</v>
      </c>
      <c r="D9" s="22" t="n">
        <v>0</v>
      </c>
      <c r="E9" s="22">
        <f>D9-C9</f>
        <v/>
      </c>
      <c r="F9" s="23">
        <f>IF(C9=0,"",D9/C9)</f>
        <v/>
      </c>
      <c r="G9" s="22">
        <f>MAX(C9-D9,0)</f>
        <v/>
      </c>
    </row>
    <row r="10">
      <c r="B10" s="39" t="inlineStr">
        <is>
          <t>Subtotal — Contingency</t>
        </is>
      </c>
      <c r="C10" s="40">
        <f>SUM(C6:C9)</f>
        <v/>
      </c>
      <c r="D10" s="40">
        <f>SUM(D6:D9)</f>
        <v/>
      </c>
      <c r="E10" s="40">
        <f>SUM(E6:E9)</f>
        <v/>
      </c>
      <c r="F10" s="41">
        <f>IF(C10=0,"",D10/C10)</f>
        <v/>
      </c>
      <c r="G10" s="40">
        <f>SUM(G6:G9)</f>
        <v/>
      </c>
    </row>
    <row r="12">
      <c r="B12" s="42" t="inlineStr">
        <is>
          <t>TOTAL</t>
        </is>
      </c>
      <c r="C12" s="43">
        <f>C10</f>
        <v/>
      </c>
      <c r="D12" s="43">
        <f>D10</f>
        <v/>
      </c>
      <c r="E12" s="43">
        <f>E10</f>
        <v/>
      </c>
      <c r="F12" s="44">
        <f>IF(C12=0,"",D12/C12)</f>
        <v/>
      </c>
      <c r="G12" s="43">
        <f>G10</f>
        <v/>
      </c>
    </row>
    <row r="14" ht="30" customHeight="1">
      <c r="B14" s="15" t="inlineStr">
        <is>
          <t>Contingency is decomposed by risk category after AACE International Recommended Practice 18R-97. The construction contingency of $11,900 is approximately 14% of itemised hard costs — defensible for a renovation of a 40-year-old dwelling where concealed conditions are likely.</t>
        </is>
      </c>
    </row>
    <row r="15"/>
  </sheetData>
  <mergeCells count="2">
    <mergeCell ref="B5:G5"/>
    <mergeCell ref="B14:G15"/>
  </mergeCells>
  <pageMargins left="0.4" right="0.4" top="0.5" bottom="0.5" header="0.5" footer="0.5"/>
  <pageSetup orientation="landscape" fitToHeight="0" fitToWidth="1"/>
</worksheet>
</file>

<file path=xl/worksheets/sheet8.xml><?xml version="1.0" encoding="utf-8"?>
<worksheet xmlns="http://schemas.openxmlformats.org/spreadsheetml/2006/main">
  <sheetPr>
    <outlinePr summaryBelow="1" summaryRight="1"/>
    <pageSetUpPr fitToPage="1"/>
  </sheetPr>
  <dimension ref="B2:G30"/>
  <sheetViews>
    <sheetView showGridLines="0" workbookViewId="0">
      <pane xSplit="1" ySplit="4" topLeftCell="B5" activePane="bottomRight" state="frozen"/>
      <selection pane="topRight"/>
      <selection pane="bottomLeft"/>
      <selection pane="bottomRight" activeCell="A1" sqref="A1"/>
    </sheetView>
  </sheetViews>
  <sheetFormatPr baseColWidth="8" defaultRowHeight="15"/>
  <cols>
    <col width="2" customWidth="1" min="1" max="1"/>
    <col width="48" customWidth="1" min="2" max="2"/>
    <col width="13" customWidth="1" min="3" max="3"/>
    <col width="13" customWidth="1" min="4" max="4"/>
    <col width="13" customWidth="1" min="5" max="5"/>
    <col width="11" customWidth="1" min="6" max="6"/>
    <col width="13" customWidth="1" min="7" max="7"/>
  </cols>
  <sheetData>
    <row r="2">
      <c r="B2" s="16" t="inlineStr">
        <is>
          <t>Financing &amp; Holding Costs</t>
        </is>
      </c>
    </row>
    <row r="4" ht="24" customHeight="1">
      <c r="B4" s="18" t="inlineStr">
        <is>
          <t>Cost item</t>
        </is>
      </c>
      <c r="C4" s="19" t="inlineStr">
        <is>
          <t>Budget</t>
        </is>
      </c>
      <c r="D4" s="19" t="inlineStr">
        <is>
          <t>Actual</t>
        </is>
      </c>
      <c r="E4" s="19" t="inlineStr">
        <is>
          <t>Variance</t>
        </is>
      </c>
      <c r="F4" s="19" t="inlineStr">
        <is>
          <t>% comp.</t>
        </is>
      </c>
      <c r="G4" s="19" t="inlineStr">
        <is>
          <t>Cost to complete</t>
        </is>
      </c>
    </row>
    <row r="5" ht="22" customHeight="1">
      <c r="B5" s="7" t="inlineStr">
        <is>
          <t>Financing Costs</t>
        </is>
      </c>
      <c r="C5" s="8" t="n"/>
      <c r="D5" s="8" t="n"/>
      <c r="E5" s="8" t="n"/>
      <c r="F5" s="8" t="n"/>
      <c r="G5" s="8" t="n"/>
    </row>
    <row r="6">
      <c r="B6" s="38" t="inlineStr">
        <is>
          <t>Loan arrangement fees</t>
        </is>
      </c>
      <c r="C6" s="22" t="n">
        <v>5371.6</v>
      </c>
      <c r="D6" s="22" t="n">
        <v>5371.6</v>
      </c>
      <c r="E6" s="22">
        <f>D6-C6</f>
        <v/>
      </c>
      <c r="F6" s="23">
        <f>IF(C6=0,"",D6/C6)</f>
        <v/>
      </c>
      <c r="G6" s="22">
        <f>MAX(C6-D6,0)</f>
        <v/>
      </c>
    </row>
    <row r="7">
      <c r="B7" s="38" t="inlineStr">
        <is>
          <t>Interest during renovation (senior facility)</t>
        </is>
      </c>
      <c r="C7" s="22" t="n">
        <v>9350</v>
      </c>
      <c r="D7" s="22" t="n">
        <v>779.17</v>
      </c>
      <c r="E7" s="22">
        <f>D7-C7</f>
        <v/>
      </c>
      <c r="F7" s="23">
        <f>IF(C7=0,"",D7/C7)</f>
        <v/>
      </c>
      <c r="G7" s="22">
        <f>MAX(C7-D7,0)</f>
        <v/>
      </c>
    </row>
    <row r="8">
      <c r="B8" s="38" t="inlineStr">
        <is>
          <t>Appraisal fees</t>
        </is>
      </c>
      <c r="C8" s="22" t="n">
        <v>1500</v>
      </c>
      <c r="D8" s="22" t="n">
        <v>750</v>
      </c>
      <c r="E8" s="22">
        <f>D8-C8</f>
        <v/>
      </c>
      <c r="F8" s="23">
        <f>IF(C8=0,"",D8/C8)</f>
        <v/>
      </c>
      <c r="G8" s="22">
        <f>MAX(C8-D8,0)</f>
        <v/>
      </c>
    </row>
    <row r="9">
      <c r="B9" s="38" t="inlineStr">
        <is>
          <t>Legal closing costs (financing)</t>
        </is>
      </c>
      <c r="C9" s="22" t="n">
        <v>11600</v>
      </c>
      <c r="D9" s="22" t="n">
        <v>11600</v>
      </c>
      <c r="E9" s="22">
        <f>D9-C9</f>
        <v/>
      </c>
      <c r="F9" s="23">
        <f>IF(C9=0,"",D9/C9)</f>
        <v/>
      </c>
      <c r="G9" s="22">
        <f>MAX(C9-D9,0)</f>
        <v/>
      </c>
    </row>
    <row r="10">
      <c r="B10" s="38" t="inlineStr">
        <is>
          <t>Loan origination fees</t>
        </is>
      </c>
      <c r="C10" s="22" t="n">
        <v>0</v>
      </c>
      <c r="D10" s="22" t="n">
        <v>0</v>
      </c>
      <c r="E10" s="22">
        <f>D10-C10</f>
        <v/>
      </c>
      <c r="F10" s="23">
        <f>IF(C10=0,"",D10/C10)</f>
        <v/>
      </c>
      <c r="G10" s="22">
        <f>MAX(C10-D10,0)</f>
        <v/>
      </c>
    </row>
    <row r="11">
      <c r="B11" s="38" t="inlineStr">
        <is>
          <t>Lender's cost-consultant fees</t>
        </is>
      </c>
      <c r="C11" s="22" t="n">
        <v>0</v>
      </c>
      <c r="D11" s="22" t="n">
        <v>0</v>
      </c>
      <c r="E11" s="22">
        <f>D11-C11</f>
        <v/>
      </c>
      <c r="F11" s="23">
        <f>IF(C11=0,"",D11/C11)</f>
        <v/>
      </c>
      <c r="G11" s="22">
        <f>MAX(C11-D11,0)</f>
        <v/>
      </c>
    </row>
    <row r="12">
      <c r="B12" s="38" t="inlineStr">
        <is>
          <t>Title insurance</t>
        </is>
      </c>
      <c r="C12" s="22" t="n">
        <v>0</v>
      </c>
      <c r="D12" s="22" t="n">
        <v>0</v>
      </c>
      <c r="E12" s="22">
        <f>D12-C12</f>
        <v/>
      </c>
      <c r="F12" s="23">
        <f>IF(C12=0,"",D12/C12)</f>
        <v/>
      </c>
      <c r="G12" s="22">
        <f>MAX(C12-D12,0)</f>
        <v/>
      </c>
    </row>
    <row r="13">
      <c r="B13" s="39" t="inlineStr">
        <is>
          <t>Subtotal — Financing Costs</t>
        </is>
      </c>
      <c r="C13" s="40">
        <f>SUM(C6:C12)</f>
        <v/>
      </c>
      <c r="D13" s="40">
        <f>SUM(D6:D12)</f>
        <v/>
      </c>
      <c r="E13" s="40">
        <f>SUM(E6:E12)</f>
        <v/>
      </c>
      <c r="F13" s="41">
        <f>IF(C13=0,"",D13/C13)</f>
        <v/>
      </c>
      <c r="G13" s="40">
        <f>SUM(G6:G12)</f>
        <v/>
      </c>
    </row>
    <row r="15" ht="22" customHeight="1">
      <c r="B15" s="7" t="inlineStr">
        <is>
          <t>Holding Costs</t>
        </is>
      </c>
      <c r="C15" s="8" t="n"/>
      <c r="D15" s="8" t="n"/>
      <c r="E15" s="8" t="n"/>
      <c r="F15" s="8" t="n"/>
      <c r="G15" s="8" t="n"/>
    </row>
    <row r="16">
      <c r="B16" s="38" t="inlineStr">
        <is>
          <t>Property taxes (hold period)</t>
        </is>
      </c>
      <c r="C16" s="22" t="n">
        <v>4400</v>
      </c>
      <c r="D16" s="22" t="n">
        <v>2200</v>
      </c>
      <c r="E16" s="22">
        <f>D16-C16</f>
        <v/>
      </c>
      <c r="F16" s="23">
        <f>IF(C16=0,"",D16/C16)</f>
        <v/>
      </c>
      <c r="G16" s="22">
        <f>MAX(C16-D16,0)</f>
        <v/>
      </c>
    </row>
    <row r="17">
      <c r="B17" s="38" t="inlineStr">
        <is>
          <t>Property insurance (course-of-construction)</t>
        </is>
      </c>
      <c r="C17" s="22" t="n">
        <v>0</v>
      </c>
      <c r="D17" s="22" t="n">
        <v>0</v>
      </c>
      <c r="E17" s="22">
        <f>D17-C17</f>
        <v/>
      </c>
      <c r="F17" s="23">
        <f>IF(C17=0,"",D17/C17)</f>
        <v/>
      </c>
      <c r="G17" s="22">
        <f>MAX(C17-D17,0)</f>
        <v/>
      </c>
    </row>
    <row r="18">
      <c r="B18" s="39" t="inlineStr">
        <is>
          <t>Subtotal — Holding Costs</t>
        </is>
      </c>
      <c r="C18" s="40">
        <f>SUM(C16:C17)</f>
        <v/>
      </c>
      <c r="D18" s="40">
        <f>SUM(D16:D17)</f>
        <v/>
      </c>
      <c r="E18" s="40">
        <f>SUM(E16:E17)</f>
        <v/>
      </c>
      <c r="F18" s="41">
        <f>IF(C18=0,"",D18/C18)</f>
        <v/>
      </c>
      <c r="G18" s="40">
        <f>SUM(G16:G17)</f>
        <v/>
      </c>
    </row>
    <row r="20">
      <c r="B20" s="42" t="inlineStr">
        <is>
          <t>TOTAL</t>
        </is>
      </c>
      <c r="C20" s="43">
        <f>C13+C18</f>
        <v/>
      </c>
      <c r="D20" s="43">
        <f>D13+D18</f>
        <v/>
      </c>
      <c r="E20" s="43">
        <f>E13+E18</f>
        <v/>
      </c>
      <c r="F20" s="44">
        <f>IF(C20=0,"",D20/C20)</f>
        <v/>
      </c>
      <c r="G20" s="43">
        <f>G13+G18</f>
        <v/>
      </c>
    </row>
    <row r="22" ht="22" customHeight="1">
      <c r="B22" s="7" t="inlineStr">
        <is>
          <t>SENIOR FACILITY — TERMS &amp; FLOWS</t>
        </is>
      </c>
      <c r="C22" s="8" t="n"/>
      <c r="D22" s="8" t="n"/>
      <c r="E22" s="8" t="n"/>
      <c r="F22" s="8" t="n"/>
      <c r="G22" s="8" t="n"/>
    </row>
    <row r="23">
      <c r="B23" s="6" t="inlineStr">
        <is>
          <t>Senior mortgage advance</t>
        </is>
      </c>
      <c r="C23" s="22" t="n">
        <v>537160</v>
      </c>
    </row>
    <row r="24">
      <c r="B24" s="6" t="inlineStr">
        <is>
          <t>Annual interest rate (fixed)</t>
        </is>
      </c>
      <c r="C24" s="35" t="n">
        <v>0.0418</v>
      </c>
    </row>
    <row r="25">
      <c r="B25" s="6" t="inlineStr">
        <is>
          <t>Amortisation</t>
        </is>
      </c>
      <c r="C25" s="6" t="inlineStr">
        <is>
          <t>30-yr (not interest-only)</t>
        </is>
      </c>
    </row>
    <row r="26">
      <c r="B26" s="6" t="inlineStr">
        <is>
          <t>Indicative monthly payment</t>
        </is>
      </c>
      <c r="C26" s="45" t="n">
        <v>2620.54</v>
      </c>
    </row>
    <row r="27">
      <c r="B27" s="6" t="inlineStr">
        <is>
          <t>Payoff at resale (week 52)</t>
        </is>
      </c>
      <c r="C27" s="22" t="n">
        <v>527993</v>
      </c>
    </row>
    <row r="29" ht="44" customHeight="1">
      <c r="B29" s="15" t="inlineStr">
        <is>
          <t>Interest during renovation ($9,350 budgeted) is the carry over the active build window; the deal-level cash-flow model instead books total loan payments of $31,446 across the full 52-week hold, which is why the two cost bases differ. The senior facility is discharged from sale proceeds at resale.</t>
        </is>
      </c>
    </row>
    <row r="30"/>
  </sheetData>
  <mergeCells count="4">
    <mergeCell ref="B5:G5"/>
    <mergeCell ref="B22:G22"/>
    <mergeCell ref="B15:G15"/>
    <mergeCell ref="B29:G30"/>
  </mergeCells>
  <pageMargins left="0.4" right="0.4" top="0.5" bottom="0.5" header="0.5" footer="0.5"/>
  <pageSetup orientation="landscape" fitToHeight="0" fitToWidth="1"/>
</worksheet>
</file>

<file path=xl/worksheets/sheet9.xml><?xml version="1.0" encoding="utf-8"?>
<worksheet xmlns="http://schemas.openxmlformats.org/spreadsheetml/2006/main">
  <sheetPr>
    <outlinePr summaryBelow="1" summaryRight="1"/>
    <pageSetUpPr fitToPage="1"/>
  </sheetPr>
  <dimension ref="B2:G21"/>
  <sheetViews>
    <sheetView showGridLines="0" workbookViewId="0">
      <selection activeCell="A1" sqref="A1"/>
    </sheetView>
  </sheetViews>
  <sheetFormatPr baseColWidth="8" defaultRowHeight="15"/>
  <cols>
    <col width="2" customWidth="1" min="1" max="1"/>
    <col width="44" customWidth="1" min="2" max="2"/>
    <col width="14" customWidth="1" min="3" max="3"/>
    <col width="16" customWidth="1" min="4" max="4"/>
    <col width="14" customWidth="1" min="5" max="5"/>
    <col width="40" customWidth="1" min="6" max="6"/>
    <col width="16" customWidth="1" min="7" max="7"/>
  </cols>
  <sheetData>
    <row r="2">
      <c r="B2" s="16" t="inlineStr">
        <is>
          <t>Returns &amp; Investor Analysis</t>
        </is>
      </c>
    </row>
    <row r="4" ht="22" customHeight="1">
      <c r="B4" s="7" t="inlineStr">
        <is>
          <t>DISPOSITION WATERFALL</t>
        </is>
      </c>
      <c r="C4" s="8" t="n"/>
      <c r="D4" s="8" t="n"/>
      <c r="F4" s="7" t="inlineStr">
        <is>
          <t>RETURN METRICS</t>
        </is>
      </c>
      <c r="G4" s="8" t="n"/>
    </row>
    <row r="6">
      <c r="B6" s="6" t="inlineStr">
        <is>
          <t>Gross resale price</t>
        </is>
      </c>
      <c r="D6" s="46" t="n">
        <v>900000</v>
      </c>
      <c r="F6" s="6" t="inlineStr">
        <is>
          <t>Net profit to equity</t>
        </is>
      </c>
      <c r="G6" s="47">
        <f>D12</f>
        <v/>
      </c>
    </row>
    <row r="7">
      <c r="B7" s="6" t="inlineStr">
        <is>
          <t>Less: sale closing costs (2.0%)</t>
        </is>
      </c>
      <c r="D7" s="46">
        <f>-ROUND(D6*0.02,0)</f>
        <v/>
      </c>
      <c r="F7" s="6" t="inlineStr">
        <is>
          <t>Equity multiple</t>
        </is>
      </c>
      <c r="G7" s="48">
        <f>D10/-D11</f>
        <v/>
      </c>
    </row>
    <row r="8">
      <c r="B8" s="9" t="inlineStr">
        <is>
          <t>Net sale proceeds</t>
        </is>
      </c>
      <c r="D8" s="47">
        <f>D6+D7</f>
        <v/>
      </c>
      <c r="F8" s="6" t="inlineStr">
        <is>
          <t>Return on invested equity</t>
        </is>
      </c>
      <c r="G8" s="49">
        <f>D12/-D11</f>
        <v/>
      </c>
    </row>
    <row r="9">
      <c r="B9" s="6" t="inlineStr">
        <is>
          <t>Less: senior mortgage payoff</t>
        </is>
      </c>
      <c r="D9" s="46" t="n">
        <v>-527993</v>
      </c>
      <c r="F9" s="6" t="inlineStr">
        <is>
          <t>Levered IRR — annualised (source-reported)</t>
        </is>
      </c>
      <c r="G9" s="49" t="n">
        <v>0.5034</v>
      </c>
    </row>
    <row r="10">
      <c r="B10" s="9" t="inlineStr">
        <is>
          <t>Equity distribution</t>
        </is>
      </c>
      <c r="D10" s="47">
        <f>D8+D9</f>
        <v/>
      </c>
      <c r="F10" s="6" t="inlineStr">
        <is>
          <t>Hold period</t>
        </is>
      </c>
      <c r="G10" s="50" t="n">
        <v>1</v>
      </c>
    </row>
    <row r="11">
      <c r="B11" s="6" t="inlineStr">
        <is>
          <t>Less: investor equity contributed</t>
        </is>
      </c>
      <c r="D11" s="46" t="n">
        <v>-267159</v>
      </c>
    </row>
    <row r="12">
      <c r="B12" s="24" t="inlineStr">
        <is>
          <t>NET PROFIT TO EQUITY</t>
        </is>
      </c>
      <c r="D12" s="51">
        <f>D10+D11</f>
        <v/>
      </c>
    </row>
    <row r="14" ht="22" customHeight="1">
      <c r="B14" s="7" t="inlineStr">
        <is>
          <t>PARTNERSHIP DISTRIBUTION</t>
        </is>
      </c>
      <c r="C14" s="8" t="n"/>
      <c r="D14" s="8" t="n"/>
      <c r="E14" s="8" t="n"/>
    </row>
    <row r="15" ht="24" customHeight="1">
      <c r="B15" s="18" t="inlineStr">
        <is>
          <t>Party</t>
        </is>
      </c>
      <c r="C15" s="19" t="inlineStr">
        <is>
          <t>Contributed</t>
        </is>
      </c>
      <c r="D15" s="19" t="inlineStr">
        <is>
          <t>Distributed</t>
        </is>
      </c>
      <c r="E15" s="19" t="inlineStr">
        <is>
          <t>Net profit</t>
        </is>
      </c>
    </row>
    <row r="16">
      <c r="B16" s="6" t="inlineStr">
        <is>
          <t>Sponsor</t>
        </is>
      </c>
      <c r="C16" s="22" t="n">
        <v>0</v>
      </c>
      <c r="D16" s="22" t="n">
        <v>0</v>
      </c>
      <c r="E16" s="22" t="n">
        <v>0</v>
      </c>
    </row>
    <row r="17">
      <c r="B17" s="6" t="inlineStr">
        <is>
          <t>Investor</t>
        </is>
      </c>
      <c r="C17" s="22" t="n">
        <v>267159</v>
      </c>
      <c r="D17" s="22" t="n">
        <v>354007</v>
      </c>
      <c r="E17" s="22" t="n">
        <v>86848</v>
      </c>
    </row>
    <row r="19" ht="46" customHeight="1">
      <c r="B19" s="15" t="inlineStr">
        <is>
          <t>Equity multiple = equity distribution ÷ equity contributed. Return on invested equity = net profit ÷ equity contributed. The levered IRR (50.3%, annualised) is taken from the source's weekly cash-flow model and is reported here rather than recomputed. In this scenario the sponsor co-invests no equity, so the modelled profit accrues to the investor; any sponsor promote or fee split would be layered on top and is out of scope for this sample.</t>
        </is>
      </c>
    </row>
    <row r="20"/>
    <row r="21"/>
  </sheetData>
  <mergeCells count="4">
    <mergeCell ref="B19:G21"/>
    <mergeCell ref="F4:G4"/>
    <mergeCell ref="B14:E14"/>
    <mergeCell ref="B4:D4"/>
  </mergeCells>
  <pageMargins left="0.4" right="0.4" top="0.5" bottom="0.5" header="0.5" footer="0.5"/>
  <pageSetup orientation="portrait" fitToHeight="0" fitToWidth="1"/>
</worksheet>
</file>

<file path=xl/worksheets/sheet10.xml><?xml version="1.0" encoding="utf-8"?>
<worksheet xmlns="http://schemas.openxmlformats.org/spreadsheetml/2006/main">
  <sheetPr>
    <outlinePr summaryBelow="1" summaryRight="1"/>
    <pageSetUpPr fitToPage="1"/>
  </sheetPr>
  <dimension ref="B2:G28"/>
  <sheetViews>
    <sheetView showGridLines="0" workbookViewId="0">
      <selection activeCell="A1" sqref="A1"/>
    </sheetView>
  </sheetViews>
  <sheetFormatPr baseColWidth="8" defaultRowHeight="15"/>
  <cols>
    <col width="2" customWidth="1" min="1" max="1"/>
    <col width="30" customWidth="1" min="2" max="2"/>
    <col width="13" customWidth="1" min="3" max="3"/>
    <col width="13" customWidth="1" min="4" max="4"/>
    <col width="13" customWidth="1" min="5" max="5"/>
    <col width="13" customWidth="1" min="6" max="6"/>
    <col width="13" customWidth="1" min="7" max="7"/>
  </cols>
  <sheetData>
    <row r="2">
      <c r="B2" s="16" t="inlineStr">
        <is>
          <t>Risk &amp; Sensitivity</t>
        </is>
      </c>
    </row>
    <row r="4" ht="22" customHeight="1">
      <c r="B4" s="7" t="inlineStr">
        <is>
          <t>NET-PROFIT SENSITIVITY — RESALE PRICE × RENOVATION OVERRUN</t>
        </is>
      </c>
      <c r="C4" s="8" t="n"/>
      <c r="D4" s="8" t="n"/>
      <c r="E4" s="8" t="n"/>
      <c r="F4" s="8" t="n"/>
      <c r="G4" s="8" t="n"/>
    </row>
    <row r="5">
      <c r="B5" s="27" t="inlineStr">
        <is>
          <t>Net profit to equity ($). Rows = resale price; columns = renovation cost vs. budget.</t>
        </is>
      </c>
    </row>
    <row r="7">
      <c r="B7" s="20" t="inlineStr">
        <is>
          <t>Resale \ Reno</t>
        </is>
      </c>
      <c r="C7" s="21" t="inlineStr">
        <is>
          <t>-10%</t>
        </is>
      </c>
      <c r="D7" s="21" t="inlineStr">
        <is>
          <t>Budget</t>
        </is>
      </c>
      <c r="E7" s="21" t="inlineStr">
        <is>
          <t>+10%</t>
        </is>
      </c>
      <c r="F7" s="21" t="inlineStr">
        <is>
          <t>+25%</t>
        </is>
      </c>
    </row>
    <row r="8">
      <c r="B8" s="52" t="n">
        <v>850000</v>
      </c>
      <c r="C8" s="22" t="n">
        <v>50367</v>
      </c>
      <c r="D8" s="22" t="n">
        <v>37848</v>
      </c>
      <c r="E8" s="22" t="n">
        <v>25329</v>
      </c>
      <c r="F8" s="22" t="n">
        <v>6550</v>
      </c>
    </row>
    <row r="9">
      <c r="B9" s="52" t="n">
        <v>875000</v>
      </c>
      <c r="C9" s="22" t="n">
        <v>74867</v>
      </c>
      <c r="D9" s="22" t="n">
        <v>62348</v>
      </c>
      <c r="E9" s="22" t="n">
        <v>49829</v>
      </c>
      <c r="F9" s="22" t="n">
        <v>31050</v>
      </c>
    </row>
    <row r="10">
      <c r="B10" s="52" t="n">
        <v>900000</v>
      </c>
      <c r="C10" s="22" t="n">
        <v>99367</v>
      </c>
      <c r="D10" s="53" t="n">
        <v>86848</v>
      </c>
      <c r="E10" s="22" t="n">
        <v>74329</v>
      </c>
      <c r="F10" s="22" t="n">
        <v>55550</v>
      </c>
    </row>
    <row r="11">
      <c r="B11" s="52" t="n">
        <v>925000</v>
      </c>
      <c r="C11" s="22" t="n">
        <v>123867</v>
      </c>
      <c r="D11" s="22" t="n">
        <v>111348</v>
      </c>
      <c r="E11" s="22" t="n">
        <v>98829</v>
      </c>
      <c r="F11" s="22" t="n">
        <v>80050</v>
      </c>
    </row>
    <row r="12">
      <c r="B12" s="52" t="n">
        <v>950000</v>
      </c>
      <c r="C12" s="22" t="n">
        <v>148367</v>
      </c>
      <c r="D12" s="22" t="n">
        <v>135848</v>
      </c>
      <c r="E12" s="22" t="n">
        <v>123329</v>
      </c>
      <c r="F12" s="22" t="n">
        <v>104550</v>
      </c>
    </row>
    <row r="14" ht="46" customHeight="1">
      <c r="B14" s="15" t="inlineStr">
        <is>
          <t>Computed from the deal's own figures (net sale = resale × 0.98; senior payoff $527,993 fixed; renovation overrun adds dollar-for-dollar to required investor equity because the debt is fixed). Base case is shaded. The single largest driver of outcome is the resale assumption: a $50,000 swing in resale moves net profit by roughly $49,000, materially more than a 25% renovation overrun (~$31,000).</t>
        </is>
      </c>
    </row>
    <row r="15"/>
    <row r="16"/>
    <row r="18" ht="22" customHeight="1">
      <c r="B18" s="7" t="inlineStr">
        <is>
          <t>RISK REGISTER (ILLUSTRATIVE — LUMENALIS METHODOLOGY OVERLAY)</t>
        </is>
      </c>
      <c r="C18" s="8" t="n"/>
      <c r="D18" s="8" t="n"/>
      <c r="E18" s="8" t="n"/>
      <c r="F18" s="8" t="n"/>
      <c r="G18" s="8" t="n"/>
    </row>
    <row r="19" ht="24" customHeight="1">
      <c r="B19" s="18" t="inlineStr">
        <is>
          <t>Risk</t>
        </is>
      </c>
      <c r="C19" s="19" t="inlineStr">
        <is>
          <t>Primary driver</t>
        </is>
      </c>
      <c r="D19" s="19" t="inlineStr"/>
      <c r="E19" s="19" t="inlineStr">
        <is>
          <t>Exposure</t>
        </is>
      </c>
      <c r="F19" s="19" t="inlineStr"/>
      <c r="G19" s="19" t="inlineStr">
        <is>
          <t>Mitigation</t>
        </is>
      </c>
    </row>
    <row r="20" ht="30" customHeight="1">
      <c r="B20" s="10" t="inlineStr">
        <is>
          <t>Resale-price softening</t>
        </is>
      </c>
      <c r="C20" s="54" t="inlineStr">
        <is>
          <t>Ottawa resale market at disposition</t>
        </is>
      </c>
      <c r="E20" s="54" t="inlineStr">
        <is>
          <t>Highest single sensitivity</t>
        </is>
      </c>
      <c r="F20" s="54" t="inlineStr">
        <is>
          <t>List early; price to comparable evidence; hold-period flexibility.</t>
        </is>
      </c>
    </row>
    <row r="21" ht="30" customHeight="1">
      <c r="B21" s="10" t="inlineStr">
        <is>
          <t>Renovation cost overrun</t>
        </is>
      </c>
      <c r="C21" s="54" t="inlineStr">
        <is>
          <t>Concealed conditions in a 1985 dwelling</t>
        </is>
      </c>
      <c r="E21" s="54" t="inlineStr">
        <is>
          <t>Adds dollar-for-dollar to equity</t>
        </is>
      </c>
      <c r="F21" s="54" t="inlineStr">
        <is>
          <t>Pre-purchase inspection; designated-substances survey; 14% construction contingency.</t>
        </is>
      </c>
    </row>
    <row r="22" ht="30" customHeight="1">
      <c r="B22" s="10" t="inlineStr">
        <is>
          <t>Schedule slippage</t>
        </is>
      </c>
      <c r="C22" s="54" t="inlineStr">
        <is>
          <t>Trade availability; permit timing</t>
        </is>
      </c>
      <c r="E22" s="54" t="inlineStr">
        <is>
          <t>Extends interest &amp; tax carry</t>
        </is>
      </c>
      <c r="F22" s="54" t="inlineStr">
        <is>
          <t>Critical-path sequencing; lock subcontractor scopes; weekly tracking.</t>
        </is>
      </c>
    </row>
    <row r="23" ht="30" customHeight="1">
      <c r="B23" s="10" t="inlineStr">
        <is>
          <t>Interest / carry</t>
        </is>
      </c>
      <c r="C23" s="54" t="inlineStr">
        <is>
          <t>Senior facility cost over the hold</t>
        </is>
      </c>
      <c r="E23" s="54" t="inlineStr">
        <is>
          <t>Erodes net profit</t>
        </is>
      </c>
      <c r="F23" s="54" t="inlineStr">
        <is>
          <t>Fixed-rate facility; minimise hold; staged draws.</t>
        </is>
      </c>
    </row>
    <row r="24" ht="30" customHeight="1">
      <c r="B24" s="10" t="inlineStr">
        <is>
          <t>Disposition liquidity</t>
        </is>
      </c>
      <c r="C24" s="54" t="inlineStr">
        <is>
          <t>Buyer demand at the price point</t>
        </is>
      </c>
      <c r="E24" s="54" t="inlineStr">
        <is>
          <t>Delays payoff; raises carry</t>
        </is>
      </c>
      <c r="F24" s="54" t="inlineStr">
        <is>
          <t>Pre-market the asset; staging budget retained.</t>
        </is>
      </c>
    </row>
    <row r="25" ht="30" customHeight="1">
      <c r="B25" s="10" t="inlineStr">
        <is>
          <t>Permitting / compliance</t>
        </is>
      </c>
      <c r="C25" s="54" t="inlineStr">
        <is>
          <t>Building-permit and inspection regime</t>
        </is>
      </c>
      <c r="E25" s="54" t="inlineStr">
        <is>
          <t>Delay and rework risk</t>
        </is>
      </c>
      <c r="F25" s="54" t="inlineStr">
        <is>
          <t>Confirm scope-of-work permits early; engage trades with inspection track record.</t>
        </is>
      </c>
    </row>
    <row r="27" ht="28" customHeight="1">
      <c r="B27" s="15" t="inlineStr">
        <is>
          <t>The register is an analytical overlay applying Lumenalis methodology; likelihood and dollar-impact scoring are deliberately omitted because they were not part of the client engagement and would be fabricated if asserted here.</t>
        </is>
      </c>
    </row>
    <row r="28"/>
  </sheetData>
  <mergeCells count="17">
    <mergeCell ref="B14:G16"/>
    <mergeCell ref="C20:D20"/>
    <mergeCell ref="F21:G21"/>
    <mergeCell ref="F24:G24"/>
    <mergeCell ref="C21:D21"/>
    <mergeCell ref="C24:D24"/>
    <mergeCell ref="B5:G5"/>
    <mergeCell ref="C25:D25"/>
    <mergeCell ref="F25:G25"/>
    <mergeCell ref="F20:G20"/>
    <mergeCell ref="F23:G23"/>
    <mergeCell ref="B27:G28"/>
    <mergeCell ref="B4:G4"/>
    <mergeCell ref="F22:G22"/>
    <mergeCell ref="B18:G18"/>
    <mergeCell ref="C22:D22"/>
    <mergeCell ref="C23:D23"/>
  </mergeCells>
  <pageMargins left="0.4" right="0.4" top="0.5" bottom="0.5" header="0.5" footer="0.5"/>
  <pageSetup orientation="landscape" fitToHeight="0" fitToWidth="1"/>
</worksheet>
</file>

<file path=xl/worksheets/sheet11.xml><?xml version="1.0" encoding="utf-8"?>
<worksheet xmlns="http://schemas.openxmlformats.org/spreadsheetml/2006/main">
  <sheetPr>
    <outlinePr summaryBelow="1" summaryRight="1"/>
    <pageSetUpPr fitToPage="1"/>
  </sheetPr>
  <dimension ref="B2:D47"/>
  <sheetViews>
    <sheetView showGridLines="0" workbookViewId="0">
      <pane xSplit="1" ySplit="5" topLeftCell="B6" activePane="bottomRight" state="frozen"/>
      <selection pane="topRight"/>
      <selection pane="bottomLeft"/>
      <selection pane="bottomRight" activeCell="A1" sqref="A1"/>
    </sheetView>
  </sheetViews>
  <sheetFormatPr baseColWidth="8" defaultRowHeight="15"/>
  <cols>
    <col width="2" customWidth="1" min="1" max="1"/>
    <col width="22" customWidth="1" min="2" max="2"/>
    <col width="50" customWidth="1" min="3" max="3"/>
    <col width="24" customWidth="1" min="4" max="4"/>
  </cols>
  <sheetData>
    <row r="2">
      <c r="B2" s="16" t="inlineStr">
        <is>
          <t>Document Register</t>
        </is>
      </c>
    </row>
    <row r="3">
      <c r="B3" s="17" t="inlineStr">
        <is>
          <t>Standard document checklist maintained for the engagement. Repository links removed for publication.</t>
        </is>
      </c>
    </row>
    <row r="5" ht="24" customHeight="1">
      <c r="B5" s="18" t="inlineStr">
        <is>
          <t>Category</t>
        </is>
      </c>
      <c r="C5" s="19" t="inlineStr">
        <is>
          <t>Document</t>
        </is>
      </c>
      <c r="D5" s="19" t="inlineStr">
        <is>
          <t>Status / note</t>
        </is>
      </c>
    </row>
    <row r="6">
      <c r="B6" s="1" t="inlineStr">
        <is>
          <t>Admin</t>
        </is>
      </c>
      <c r="C6" s="6" t="inlineStr">
        <is>
          <t>Project document repository</t>
        </is>
      </c>
      <c r="D6" s="34" t="inlineStr">
        <is>
          <t>[ project drive — link redacted for publication ]</t>
        </is>
      </c>
    </row>
    <row r="7">
      <c r="B7" s="1" t="inlineStr">
        <is>
          <t>Acquisition</t>
        </is>
      </c>
      <c r="C7" s="6" t="inlineStr">
        <is>
          <t>Purchase and Sale Agreement (PSA)</t>
        </is>
      </c>
      <c r="D7" s="34" t="inlineStr"/>
    </row>
    <row r="8">
      <c r="B8" s="1" t="inlineStr">
        <is>
          <t>Acquisition</t>
        </is>
      </c>
      <c r="C8" s="6" t="inlineStr">
        <is>
          <t>Deposit receipt</t>
        </is>
      </c>
      <c r="D8" s="34" t="inlineStr"/>
    </row>
    <row r="9">
      <c r="B9" s="1" t="inlineStr">
        <is>
          <t>Acquisition</t>
        </is>
      </c>
      <c r="C9" s="6" t="inlineStr">
        <is>
          <t>Title search / title report</t>
        </is>
      </c>
      <c r="D9" s="34" t="inlineStr"/>
    </row>
    <row r="10">
      <c r="B10" s="1" t="inlineStr">
        <is>
          <t>Acquisition</t>
        </is>
      </c>
      <c r="C10" s="6" t="inlineStr">
        <is>
          <t>Title insurance policy</t>
        </is>
      </c>
      <c r="D10" s="34" t="inlineStr"/>
    </row>
    <row r="11">
      <c r="B11" s="1" t="inlineStr">
        <is>
          <t>Acquisition</t>
        </is>
      </c>
      <c r="C11" s="6" t="inlineStr">
        <is>
          <t>Property survey</t>
        </is>
      </c>
      <c r="D11" s="34" t="inlineStr"/>
    </row>
    <row r="12">
      <c r="B12" s="1" t="inlineStr">
        <is>
          <t>Acquisition</t>
        </is>
      </c>
      <c r="C12" s="6" t="inlineStr">
        <is>
          <t>Deed / transfer of title</t>
        </is>
      </c>
      <c r="D12" s="34" t="inlineStr"/>
    </row>
    <row r="13">
      <c r="B13" s="1" t="inlineStr">
        <is>
          <t>Acquisition</t>
        </is>
      </c>
      <c r="C13" s="6" t="inlineStr">
        <is>
          <t>Property disclosure statement (if applicable)</t>
        </is>
      </c>
      <c r="D13" s="34" t="inlineStr"/>
    </row>
    <row r="14">
      <c r="B14" s="1" t="inlineStr">
        <is>
          <t>Financing</t>
        </is>
      </c>
      <c r="C14" s="6" t="inlineStr">
        <is>
          <t>Loan commitment letter</t>
        </is>
      </c>
      <c r="D14" s="34" t="inlineStr"/>
    </row>
    <row r="15">
      <c r="B15" s="1" t="inlineStr">
        <is>
          <t>Financing</t>
        </is>
      </c>
      <c r="C15" s="6" t="inlineStr">
        <is>
          <t>Promissory note</t>
        </is>
      </c>
      <c r="D15" s="34" t="inlineStr"/>
    </row>
    <row r="16">
      <c r="B16" s="1" t="inlineStr">
        <is>
          <t>Financing</t>
        </is>
      </c>
      <c r="C16" s="6" t="inlineStr">
        <is>
          <t>Mortgage / charge</t>
        </is>
      </c>
      <c r="D16" s="34" t="inlineStr"/>
    </row>
    <row r="17">
      <c r="B17" s="1" t="inlineStr">
        <is>
          <t>Financing</t>
        </is>
      </c>
      <c r="C17" s="6" t="inlineStr">
        <is>
          <t>Personal guarantee (if required)</t>
        </is>
      </c>
      <c r="D17" s="34" t="inlineStr"/>
    </row>
    <row r="18">
      <c r="B18" s="1" t="inlineStr">
        <is>
          <t>Financing</t>
        </is>
      </c>
      <c r="C18" s="6" t="inlineStr">
        <is>
          <t>Loan draw schedule</t>
        </is>
      </c>
      <c r="D18" s="34" t="inlineStr"/>
    </row>
    <row r="19">
      <c r="B19" s="1" t="inlineStr">
        <is>
          <t>Financing</t>
        </is>
      </c>
      <c r="C19" s="6" t="inlineStr">
        <is>
          <t>Appraisal report</t>
        </is>
      </c>
      <c r="D19" s="34" t="inlineStr"/>
    </row>
    <row r="20">
      <c r="B20" s="1" t="inlineStr">
        <is>
          <t>Financing</t>
        </is>
      </c>
      <c r="C20" s="6" t="inlineStr">
        <is>
          <t>Lender inspection reports</t>
        </is>
      </c>
      <c r="D20" s="34" t="inlineStr"/>
    </row>
    <row r="21">
      <c r="B21" s="1" t="inlineStr">
        <is>
          <t>Renovation</t>
        </is>
      </c>
      <c r="C21" s="6" t="inlineStr">
        <is>
          <t>Scope of work (SOW)</t>
        </is>
      </c>
      <c r="D21" s="34" t="inlineStr"/>
    </row>
    <row r="22">
      <c r="B22" s="1" t="inlineStr">
        <is>
          <t>Renovation</t>
        </is>
      </c>
      <c r="C22" s="6" t="inlineStr">
        <is>
          <t>Construction budget</t>
        </is>
      </c>
      <c r="D22" s="34" t="inlineStr"/>
    </row>
    <row r="23">
      <c r="B23" s="1" t="inlineStr">
        <is>
          <t>Renovation</t>
        </is>
      </c>
      <c r="C23" s="6" t="inlineStr">
        <is>
          <t>General contractor agreement</t>
        </is>
      </c>
      <c r="D23" s="34" t="inlineStr"/>
    </row>
    <row r="24">
      <c r="B24" s="1" t="inlineStr">
        <is>
          <t>Renovation</t>
        </is>
      </c>
      <c r="C24" s="6" t="inlineStr">
        <is>
          <t>Subcontractor agreements</t>
        </is>
      </c>
      <c r="D24" s="34" t="inlineStr"/>
    </row>
    <row r="25">
      <c r="B25" s="1" t="inlineStr">
        <is>
          <t>Renovation</t>
        </is>
      </c>
      <c r="C25" s="6" t="inlineStr">
        <is>
          <t>Change-orders log</t>
        </is>
      </c>
      <c r="D25" s="34" t="inlineStr"/>
    </row>
    <row r="26">
      <c r="B26" s="1" t="inlineStr">
        <is>
          <t>Renovation</t>
        </is>
      </c>
      <c r="C26" s="6" t="inlineStr">
        <is>
          <t>Permits &amp; permit applications</t>
        </is>
      </c>
      <c r="D26" s="34" t="inlineStr"/>
    </row>
    <row r="27">
      <c r="B27" s="1" t="inlineStr">
        <is>
          <t>Renovation</t>
        </is>
      </c>
      <c r="C27" s="6" t="inlineStr">
        <is>
          <t>Inspection reports (building, electrical, plumbing)</t>
        </is>
      </c>
      <c r="D27" s="34" t="inlineStr"/>
    </row>
    <row r="28">
      <c r="B28" s="1" t="inlineStr">
        <is>
          <t>Renovation</t>
        </is>
      </c>
      <c r="C28" s="6" t="inlineStr">
        <is>
          <t>Material &amp; fixture specifications</t>
        </is>
      </c>
      <c r="D28" s="34" t="inlineStr"/>
    </row>
    <row r="29">
      <c r="B29" s="1" t="inlineStr">
        <is>
          <t>Renovation</t>
        </is>
      </c>
      <c r="C29" s="6" t="inlineStr">
        <is>
          <t>Warranties</t>
        </is>
      </c>
      <c r="D29" s="34" t="inlineStr"/>
    </row>
    <row r="30">
      <c r="B30" s="1" t="inlineStr">
        <is>
          <t>Renovation</t>
        </is>
      </c>
      <c r="C30" s="6" t="inlineStr">
        <is>
          <t>Lien waivers</t>
        </is>
      </c>
      <c r="D30" s="34" t="inlineStr"/>
    </row>
    <row r="31">
      <c r="B31" s="1" t="inlineStr">
        <is>
          <t>Insurance</t>
        </is>
      </c>
      <c r="C31" s="6" t="inlineStr">
        <is>
          <t>Builder's risk insurance policy</t>
        </is>
      </c>
      <c r="D31" s="34" t="inlineStr"/>
    </row>
    <row r="32">
      <c r="B32" s="1" t="inlineStr">
        <is>
          <t>Insurance</t>
        </is>
      </c>
      <c r="C32" s="6" t="inlineStr">
        <is>
          <t>General liability insurance policy</t>
        </is>
      </c>
      <c r="D32" s="34" t="inlineStr"/>
    </row>
    <row r="33">
      <c r="B33" s="1" t="inlineStr">
        <is>
          <t>Insurance</t>
        </is>
      </c>
      <c r="C33" s="6" t="inlineStr">
        <is>
          <t>Workers' compensation certificates</t>
        </is>
      </c>
      <c r="D33" s="34" t="inlineStr"/>
    </row>
    <row r="34">
      <c r="B34" s="1" t="inlineStr">
        <is>
          <t>Compliance</t>
        </is>
      </c>
      <c r="C34" s="6" t="inlineStr">
        <is>
          <t>Zoning verification letter</t>
        </is>
      </c>
      <c r="D34" s="34" t="inlineStr"/>
    </row>
    <row r="35">
      <c r="B35" s="1" t="inlineStr">
        <is>
          <t>Compliance</t>
        </is>
      </c>
      <c r="C35" s="6" t="inlineStr">
        <is>
          <t>Environmental reports (Phase I ESA if applicable)</t>
        </is>
      </c>
      <c r="D35" s="34" t="inlineStr"/>
    </row>
    <row r="36">
      <c r="B36" s="1" t="inlineStr">
        <is>
          <t>Compliance</t>
        </is>
      </c>
      <c r="C36" s="6" t="inlineStr">
        <is>
          <t>Occupancy certificate / final inspection approval</t>
        </is>
      </c>
      <c r="D36" s="34" t="inlineStr"/>
    </row>
    <row r="37">
      <c r="B37" s="1" t="inlineStr">
        <is>
          <t>Disposition</t>
        </is>
      </c>
      <c r="C37" s="6" t="inlineStr">
        <is>
          <t>Listing agreement</t>
        </is>
      </c>
      <c r="D37" s="34" t="inlineStr"/>
    </row>
    <row r="38">
      <c r="B38" s="1" t="inlineStr">
        <is>
          <t>Disposition</t>
        </is>
      </c>
      <c r="C38" s="6" t="inlineStr">
        <is>
          <t>Comparative market analysis (CMA)</t>
        </is>
      </c>
      <c r="D38" s="34" t="inlineStr"/>
    </row>
    <row r="39">
      <c r="B39" s="1" t="inlineStr">
        <is>
          <t>Disposition</t>
        </is>
      </c>
      <c r="C39" s="6" t="inlineStr">
        <is>
          <t>Offer / agreement of purchase &amp; sale</t>
        </is>
      </c>
      <c r="D39" s="34" t="inlineStr"/>
    </row>
    <row r="40">
      <c r="B40" s="1" t="inlineStr">
        <is>
          <t>Disposition</t>
        </is>
      </c>
      <c r="C40" s="6" t="inlineStr">
        <is>
          <t>Vendor disclosure statement</t>
        </is>
      </c>
      <c r="D40" s="34" t="inlineStr"/>
    </row>
    <row r="41">
      <c r="B41" s="1" t="inlineStr">
        <is>
          <t>Disposition</t>
        </is>
      </c>
      <c r="C41" s="6" t="inlineStr">
        <is>
          <t>Statement of adjustments</t>
        </is>
      </c>
      <c r="D41" s="34" t="inlineStr"/>
    </row>
    <row r="42">
      <c r="B42" s="1" t="inlineStr">
        <is>
          <t>Disposition</t>
        </is>
      </c>
      <c r="C42" s="6" t="inlineStr">
        <is>
          <t>Final settlement documents</t>
        </is>
      </c>
      <c r="D42" s="34" t="inlineStr"/>
    </row>
    <row r="43">
      <c r="B43" s="1" t="inlineStr">
        <is>
          <t>Project mgmt.</t>
        </is>
      </c>
      <c r="C43" s="6" t="inlineStr">
        <is>
          <t>Project schedule / Gantt</t>
        </is>
      </c>
      <c r="D43" s="34" t="inlineStr"/>
    </row>
    <row r="44">
      <c r="B44" s="1" t="inlineStr">
        <is>
          <t>Project mgmt.</t>
        </is>
      </c>
      <c r="C44" s="6" t="inlineStr">
        <is>
          <t>Weekly progress reports</t>
        </is>
      </c>
      <c r="D44" s="34" t="inlineStr"/>
    </row>
    <row r="45">
      <c r="B45" s="1" t="inlineStr">
        <is>
          <t>Project mgmt.</t>
        </is>
      </c>
      <c r="C45" s="6" t="inlineStr">
        <is>
          <t>Invoice log</t>
        </is>
      </c>
      <c r="D45" s="34" t="inlineStr"/>
    </row>
    <row r="46">
      <c r="B46" s="1" t="inlineStr">
        <is>
          <t>Project mgmt.</t>
        </is>
      </c>
      <c r="C46" s="6" t="inlineStr">
        <is>
          <t>Receipts archive</t>
        </is>
      </c>
      <c r="D46" s="34" t="inlineStr"/>
    </row>
    <row r="47">
      <c r="B47" s="1" t="inlineStr">
        <is>
          <t>Project mgmt.</t>
        </is>
      </c>
      <c r="C47" s="6" t="inlineStr">
        <is>
          <t>Photo documentation (before / during / after)</t>
        </is>
      </c>
      <c r="D47" s="34" t="inlineStr"/>
    </row>
  </sheetData>
  <pageMargins left="0.4" right="0.4" top="0.5" bottom="0.5" header="0.5" footer="0.5"/>
  <pageSetup orientation="portrait" fitToHeight="0" fitToWidth="1"/>
</worksheet>
</file>

<file path=xl/worksheets/sheet12.xml><?xml version="1.0" encoding="utf-8"?>
<worksheet xmlns="http://schemas.openxmlformats.org/spreadsheetml/2006/main">
  <sheetPr>
    <outlinePr summaryBelow="1" summaryRight="1"/>
    <pageSetUpPr fitToPage="1"/>
  </sheetPr>
  <dimension ref="B2:E15"/>
  <sheetViews>
    <sheetView showGridLines="0" workbookViewId="0">
      <selection activeCell="A1" sqref="A1"/>
    </sheetView>
  </sheetViews>
  <sheetFormatPr baseColWidth="8" defaultRowHeight="15"/>
  <cols>
    <col width="2" customWidth="1" min="1" max="1"/>
    <col width="16" customWidth="1" min="2" max="2"/>
    <col width="34" customWidth="1" min="3" max="3"/>
    <col width="12" customWidth="1" min="4" max="4"/>
    <col width="14" customWidth="1" min="5" max="5"/>
  </cols>
  <sheetData>
    <row r="2">
      <c r="B2" s="16" t="inlineStr">
        <is>
          <t>Advisory Time Log</t>
        </is>
      </c>
    </row>
    <row r="3">
      <c r="B3" s="17" t="inlineStr">
        <is>
          <t>Advisory hours recorded against the engagement. Shown for illustration of scope.</t>
        </is>
      </c>
    </row>
    <row r="5" ht="24" customHeight="1">
      <c r="B5" s="18" t="inlineStr">
        <is>
          <t>Session</t>
        </is>
      </c>
      <c r="C5" s="19" t="inlineStr">
        <is>
          <t>Activity</t>
        </is>
      </c>
      <c r="D5" s="19" t="inlineStr">
        <is>
          <t>Hours</t>
        </is>
      </c>
      <c r="E5" s="19" t="inlineStr">
        <is>
          <t>Recorded value</t>
        </is>
      </c>
    </row>
    <row r="6">
      <c r="B6" s="6" t="inlineStr">
        <is>
          <t>Session 1</t>
        </is>
      </c>
      <c r="C6" s="6" t="inlineStr">
        <is>
          <t>Meeting / site visit</t>
        </is>
      </c>
      <c r="D6" s="55" t="n">
        <v>2.25</v>
      </c>
      <c r="E6" s="45" t="n">
        <v>150.75</v>
      </c>
    </row>
    <row r="7">
      <c r="B7" s="6" t="inlineStr">
        <is>
          <t>Session 2</t>
        </is>
      </c>
      <c r="C7" s="6" t="inlineStr">
        <is>
          <t>System work</t>
        </is>
      </c>
      <c r="D7" s="55" t="n">
        <v>1.333</v>
      </c>
      <c r="E7" s="45" t="n">
        <v>89.33</v>
      </c>
    </row>
    <row r="8">
      <c r="B8" s="6" t="inlineStr">
        <is>
          <t>Session 3</t>
        </is>
      </c>
      <c r="C8" s="6" t="inlineStr">
        <is>
          <t>Strategy / calculation</t>
        </is>
      </c>
      <c r="D8" s="55" t="n">
        <v>2.25</v>
      </c>
      <c r="E8" s="45" t="n">
        <v>150.75</v>
      </c>
    </row>
    <row r="9">
      <c r="B9" s="6" t="inlineStr">
        <is>
          <t>Session 4</t>
        </is>
      </c>
      <c r="C9" s="6" t="inlineStr">
        <is>
          <t>Strategy / calculation</t>
        </is>
      </c>
      <c r="D9" s="55" t="n">
        <v>1.25</v>
      </c>
      <c r="E9" s="45" t="n">
        <v>83.75</v>
      </c>
    </row>
    <row r="10">
      <c r="B10" s="6" t="inlineStr">
        <is>
          <t>Session 5</t>
        </is>
      </c>
      <c r="C10" s="6" t="inlineStr">
        <is>
          <t>Strategy / calculation</t>
        </is>
      </c>
      <c r="D10" s="55" t="n">
        <v>0.583</v>
      </c>
      <c r="E10" s="45" t="n">
        <v>39.08</v>
      </c>
    </row>
    <row r="11">
      <c r="B11" s="6" t="inlineStr">
        <is>
          <t>Session 6</t>
        </is>
      </c>
      <c r="C11" s="6" t="inlineStr">
        <is>
          <t>Strategy / calculation</t>
        </is>
      </c>
      <c r="D11" s="55" t="n">
        <v>0.333</v>
      </c>
      <c r="E11" s="45" t="n">
        <v>22.33</v>
      </c>
    </row>
    <row r="12">
      <c r="B12" s="6" t="inlineStr">
        <is>
          <t>Session 7</t>
        </is>
      </c>
      <c r="C12" s="6" t="inlineStr">
        <is>
          <t>Strategy / calculation</t>
        </is>
      </c>
      <c r="D12" s="55" t="n">
        <v>4.5</v>
      </c>
      <c r="E12" s="45" t="n">
        <v>301.5</v>
      </c>
    </row>
    <row r="13">
      <c r="B13" s="24" t="inlineStr">
        <is>
          <t>TOTAL</t>
        </is>
      </c>
      <c r="C13" s="56" t="inlineStr"/>
      <c r="D13" s="57">
        <f>SUM(D6:D12)</f>
        <v/>
      </c>
      <c r="E13" s="58">
        <f>SUM(E6:E12)</f>
        <v/>
      </c>
    </row>
    <row r="15">
      <c r="B15" s="15" t="inlineStr">
        <is>
          <t>Recorded value reflects advisory time only and is shown for transparency of engagement scope; it is not a quote of current Lumenalis rates.</t>
        </is>
      </c>
    </row>
  </sheetData>
  <mergeCells count="1">
    <mergeCell ref="B15:E15"/>
  </mergeCells>
  <pageMargins left="0.4" right="0.4" top="0.5" bottom="0.5" header="0.5" footer="0.5"/>
  <pageSetup orientation="portrait" fitToHeight="0" fitToWidth="1"/>
</worksheet>
</file>

<file path=xl/worksheets/sheet13.xml><?xml version="1.0" encoding="utf-8"?>
<worksheet xmlns="http://schemas.openxmlformats.org/spreadsheetml/2006/main">
  <sheetPr>
    <outlinePr summaryBelow="1" summaryRight="1"/>
    <pageSetUpPr fitToPage="1"/>
  </sheetPr>
  <dimension ref="B2:C16"/>
  <sheetViews>
    <sheetView showGridLines="0" workbookViewId="0">
      <selection activeCell="A1" sqref="A1"/>
    </sheetView>
  </sheetViews>
  <sheetFormatPr baseColWidth="8" defaultRowHeight="15"/>
  <cols>
    <col width="2" customWidth="1" min="1" max="1"/>
    <col width="30" customWidth="1" min="2" max="2"/>
    <col width="66" customWidth="1" min="3" max="3"/>
  </cols>
  <sheetData>
    <row r="2">
      <c r="B2" s="16" t="inlineStr">
        <is>
          <t>Sources &amp; Method</t>
        </is>
      </c>
    </row>
    <row r="4" ht="22" customHeight="1">
      <c r="B4" s="7" t="inlineStr">
        <is>
          <t>ANONYMISATION NOTE</t>
        </is>
      </c>
      <c r="C4" s="8" t="n"/>
    </row>
    <row r="5" ht="70" customHeight="1">
      <c r="B5" s="59" t="inlineStr">
        <is>
          <t>Standard applied</t>
        </is>
      </c>
      <c r="C5" s="15" t="inlineStr">
        <is>
          <t>Personal Information Protection and Electronic Documents Act (PIPEDA), S.C. 2000, c. 5. Direct identifiers removed: street address, postal code, ownership, and the project document-repository link. The property profile (vintage, area, configuration) and all monetary figures are retained because, absent the address, they do not identify an individual and they carry the analytical value of the sample.</t>
        </is>
      </c>
    </row>
    <row r="7" ht="22" customHeight="1">
      <c r="B7" s="7" t="inlineStr">
        <is>
          <t>METHOD &amp; CITATIONS</t>
        </is>
      </c>
      <c r="C7" s="8" t="n"/>
    </row>
    <row r="8" ht="46" customHeight="1">
      <c r="B8" s="59" t="inlineStr">
        <is>
          <t>Cost-classification &amp; contingency</t>
        </is>
      </c>
      <c r="C8" s="15" t="inlineStr">
        <is>
          <t>AACE International, Recommended Practice 18R-97 — Cost Estimate Classification System. Used to frame the contingency decomposition.</t>
        </is>
      </c>
    </row>
    <row r="9" ht="46" customHeight="1">
      <c r="B9" s="59" t="inlineStr">
        <is>
          <t>Land transfer tax</t>
        </is>
      </c>
      <c r="C9" s="15" t="inlineStr">
        <is>
          <t>Land Transfer Tax Act, R.S.O. 1990, c. L.6, s. 2(1). Basis for the LTT check on the Acquisition sheet. Ottawa levies no municipal land transfer tax.</t>
        </is>
      </c>
    </row>
    <row r="10" ht="46" customHeight="1">
      <c r="B10" s="59" t="inlineStr">
        <is>
          <t>Designated substances</t>
        </is>
      </c>
      <c r="C10" s="15" t="inlineStr">
        <is>
          <t>O. Reg. 278/05 (Designated Substances — Asbestos) under the Occupational Health and Safety Act. Basis for carrying an abatement allowance on a 1985 dwelling.</t>
        </is>
      </c>
    </row>
    <row r="11" ht="46" customHeight="1">
      <c r="B11" s="59" t="inlineStr">
        <is>
          <t>Return definitions</t>
        </is>
      </c>
      <c r="C11" s="15" t="inlineStr">
        <is>
          <t>Equity multiple = distribution ÷ contribution; return on invested equity = net profit ÷ contribution; levered IRR from the weekly cash-flow model (source-reported, not recomputed here).</t>
        </is>
      </c>
    </row>
    <row r="12" ht="46" customHeight="1">
      <c r="B12" s="59" t="inlineStr">
        <is>
          <t>Two-basis reconciliation</t>
        </is>
      </c>
      <c r="C12" s="15" t="inlineStr">
        <is>
          <t>The granular cost tracker (Hard, Soft, Contingency, Financing &amp; Holding) totals approx. $773,514 all-in excluding mortgage principal. The deal pro-forma (Summary, Returns) models a $151,401 construction draw and $31,446 of loan payments for $804,319 of uses. The bases differ in interest treatment and construction-draw assumption; neither was altered.</t>
        </is>
      </c>
    </row>
    <row r="13" ht="46" customHeight="1">
      <c r="B13" s="59" t="inlineStr">
        <is>
          <t>Source workbook</t>
        </is>
      </c>
      <c r="C13" s="15" t="inlineStr">
        <is>
          <t>Single-family acquisition-renovation-resale model (engagement working file). Tabs not used in the engagement — a bundled generic development template and operating-income modules — were excluded.</t>
        </is>
      </c>
    </row>
    <row r="15" ht="22" customHeight="1">
      <c r="B15" s="7" t="inlineStr">
        <is>
          <t>BRAND &amp; FORMAT</t>
        </is>
      </c>
      <c r="C15" s="8" t="n"/>
    </row>
    <row r="16" ht="58" customHeight="1">
      <c r="B16" s="59" t="inlineStr">
        <is>
          <t>Standard</t>
        </is>
      </c>
      <c r="C16" s="15" t="inlineStr">
        <is>
          <t>Produced to the Lumenalis brand standard v2.0 (Charcoal #3D3D3D, Stone #8C8C8C, White; Montserrat display, Lato body). Spreadsheet weight contrast is a justified functional deviation from the prose 'no-bold' rule, used only on section bands and totals. Saved as .xlsx for lossless import into Google Sheets.</t>
        </is>
      </c>
    </row>
  </sheetData>
  <mergeCells count="3">
    <mergeCell ref="B4:C4"/>
    <mergeCell ref="B15:C15"/>
    <mergeCell ref="B7:C7"/>
  </mergeCells>
  <pageMargins left="0.4" right="0.4" top="0.5" bottom="0.5" header="0.5" footer="0.5"/>
  <pageSetup orientation="portrait" fitToHeight="0" fitToWidth="1"/>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2026-05-21T20:47:45Z</dcterms:created>
  <dcterms:modified xmlns:dcterms="http://purl.org/dc/terms/" xmlns:xsi="http://www.w3.org/2001/XMLSchema-instance" xsi:type="dcterms:W3CDTF">2026-05-21T20:47:45Z</dcterms:modified>
</cp:coreProperties>
</file>